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trlProps/ctrlProp2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76C43968-1DC6-4E29-9691-2E254B4A193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aquinaria" sheetId="10" r:id="rId1"/>
    <sheet name="Programa" sheetId="9" r:id="rId2"/>
    <sheet name="Informe" sheetId="12" r:id="rId3"/>
    <sheet name="Velocimetros" sheetId="11" r:id="rId4"/>
    <sheet name="Calculos Semana" sheetId="14" r:id="rId5"/>
  </sheets>
  <definedNames>
    <definedName name="Lista_codigos" localSheetId="4">OFFSET(Maquinaria!$B$5,0,0,COUNTA(Tabla_Equipos[Código]))</definedName>
    <definedName name="Lista_codigos">OFFSET(Velocimetros!$N$4,0,0,COUNTA(Velocimetros!$N$4:$N$1000))</definedName>
    <definedName name="Responsable">Maquinaria!$C$5:$C$23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9" l="1"/>
  <c r="I100" i="9" l="1"/>
  <c r="U100" i="9" s="1"/>
  <c r="I99" i="9"/>
  <c r="U99" i="9" s="1"/>
  <c r="I98" i="9"/>
  <c r="U98" i="9" s="1"/>
  <c r="I97" i="9"/>
  <c r="U97" i="9" s="1"/>
  <c r="I96" i="9"/>
  <c r="U96" i="9" s="1"/>
  <c r="I95" i="9"/>
  <c r="U95" i="9" s="1"/>
  <c r="I94" i="9"/>
  <c r="U94" i="9" s="1"/>
  <c r="I93" i="9"/>
  <c r="U93" i="9" s="1"/>
  <c r="I92" i="9"/>
  <c r="U92" i="9" s="1"/>
  <c r="I91" i="9"/>
  <c r="U91" i="9" s="1"/>
  <c r="I90" i="9"/>
  <c r="U90" i="9" s="1"/>
  <c r="I89" i="9"/>
  <c r="U89" i="9" s="1"/>
  <c r="I88" i="9"/>
  <c r="U88" i="9" s="1"/>
  <c r="I87" i="9"/>
  <c r="U87" i="9" s="1"/>
  <c r="I86" i="9"/>
  <c r="U86" i="9" s="1"/>
  <c r="I85" i="9"/>
  <c r="U85" i="9" s="1"/>
  <c r="I84" i="9"/>
  <c r="U84" i="9" s="1"/>
  <c r="I83" i="9"/>
  <c r="U83" i="9" s="1"/>
  <c r="I82" i="9"/>
  <c r="U82" i="9" s="1"/>
  <c r="I81" i="9"/>
  <c r="U81" i="9" s="1"/>
  <c r="I80" i="9"/>
  <c r="U80" i="9" s="1"/>
  <c r="I79" i="9"/>
  <c r="U79" i="9" s="1"/>
  <c r="I78" i="9"/>
  <c r="U78" i="9" s="1"/>
  <c r="I77" i="9"/>
  <c r="U77" i="9" s="1"/>
  <c r="I76" i="9"/>
  <c r="U76" i="9" s="1"/>
  <c r="I75" i="9"/>
  <c r="U75" i="9" s="1"/>
  <c r="I74" i="9"/>
  <c r="U74" i="9" s="1"/>
  <c r="I73" i="9"/>
  <c r="U73" i="9" s="1"/>
  <c r="I72" i="9"/>
  <c r="U72" i="9" s="1"/>
  <c r="I71" i="9"/>
  <c r="U71" i="9" s="1"/>
  <c r="I70" i="9"/>
  <c r="U70" i="9" s="1"/>
  <c r="I69" i="9"/>
  <c r="U69" i="9" s="1"/>
  <c r="I68" i="9"/>
  <c r="U68" i="9" s="1"/>
  <c r="I67" i="9"/>
  <c r="U67" i="9" s="1"/>
  <c r="I66" i="9"/>
  <c r="U66" i="9" s="1"/>
  <c r="I65" i="9"/>
  <c r="U65" i="9" s="1"/>
  <c r="I64" i="9"/>
  <c r="U64" i="9" s="1"/>
  <c r="I63" i="9"/>
  <c r="U63" i="9" s="1"/>
  <c r="I62" i="9"/>
  <c r="U62" i="9" s="1"/>
  <c r="I61" i="9"/>
  <c r="U61" i="9" s="1"/>
  <c r="I60" i="9"/>
  <c r="U60" i="9" s="1"/>
  <c r="I59" i="9"/>
  <c r="U59" i="9" s="1"/>
  <c r="I58" i="9"/>
  <c r="U58" i="9" s="1"/>
  <c r="I57" i="9"/>
  <c r="U57" i="9" s="1"/>
  <c r="I56" i="9"/>
  <c r="U56" i="9" s="1"/>
  <c r="I55" i="9"/>
  <c r="U55" i="9" s="1"/>
  <c r="I54" i="9"/>
  <c r="U54" i="9" s="1"/>
  <c r="I53" i="9"/>
  <c r="U53" i="9" s="1"/>
  <c r="I52" i="9"/>
  <c r="U52" i="9" s="1"/>
  <c r="I51" i="9"/>
  <c r="U51" i="9" s="1"/>
  <c r="I50" i="9"/>
  <c r="U50" i="9" s="1"/>
  <c r="I49" i="9"/>
  <c r="U49" i="9" s="1"/>
  <c r="I48" i="9"/>
  <c r="U48" i="9" s="1"/>
  <c r="I47" i="9"/>
  <c r="U47" i="9" s="1"/>
  <c r="I46" i="9"/>
  <c r="U46" i="9" s="1"/>
  <c r="I45" i="9"/>
  <c r="U45" i="9" s="1"/>
  <c r="I44" i="9"/>
  <c r="U44" i="9" s="1"/>
  <c r="I43" i="9"/>
  <c r="U43" i="9" s="1"/>
  <c r="I42" i="9"/>
  <c r="U42" i="9" s="1"/>
  <c r="I41" i="9"/>
  <c r="U41" i="9" s="1"/>
  <c r="I40" i="9"/>
  <c r="U40" i="9" s="1"/>
  <c r="I39" i="9"/>
  <c r="U39" i="9" s="1"/>
  <c r="I38" i="9"/>
  <c r="U38" i="9" s="1"/>
  <c r="I37" i="9"/>
  <c r="U37" i="9" s="1"/>
  <c r="I36" i="9"/>
  <c r="U36" i="9" s="1"/>
  <c r="I35" i="9"/>
  <c r="U35" i="9" s="1"/>
  <c r="I34" i="9"/>
  <c r="U34" i="9" s="1"/>
  <c r="I33" i="9"/>
  <c r="U33" i="9" s="1"/>
  <c r="I32" i="9"/>
  <c r="U32" i="9" s="1"/>
  <c r="I31" i="9"/>
  <c r="U31" i="9" s="1"/>
  <c r="I30" i="9"/>
  <c r="U30" i="9" s="1"/>
  <c r="I29" i="9"/>
  <c r="U29" i="9" s="1"/>
  <c r="I28" i="9"/>
  <c r="U28" i="9" s="1"/>
  <c r="I27" i="9"/>
  <c r="U27" i="9" s="1"/>
  <c r="I26" i="9"/>
  <c r="U26" i="9" s="1"/>
  <c r="I25" i="9"/>
  <c r="U25" i="9" s="1"/>
  <c r="I24" i="9"/>
  <c r="U24" i="9" s="1"/>
  <c r="I23" i="9"/>
  <c r="U23" i="9" s="1"/>
  <c r="I22" i="9"/>
  <c r="U22" i="9" s="1"/>
  <c r="I21" i="9"/>
  <c r="U21" i="9" s="1"/>
  <c r="I20" i="9"/>
  <c r="U20" i="9" s="1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I19" i="9" s="1"/>
  <c r="U19" i="9" s="1"/>
  <c r="H18" i="9"/>
  <c r="I18" i="9" s="1"/>
  <c r="U18" i="9" s="1"/>
  <c r="H17" i="9"/>
  <c r="I17" i="9" s="1"/>
  <c r="U17" i="9" s="1"/>
  <c r="H16" i="9"/>
  <c r="H15" i="9"/>
  <c r="I15" i="9" s="1"/>
  <c r="U15" i="9" s="1"/>
  <c r="H14" i="9"/>
  <c r="I14" i="9" s="1"/>
  <c r="U14" i="9" s="1"/>
  <c r="H13" i="9"/>
  <c r="I13" i="9" s="1"/>
  <c r="U13" i="9" s="1"/>
  <c r="H12" i="9"/>
  <c r="I12" i="9" s="1"/>
  <c r="U12" i="9" s="1"/>
  <c r="H11" i="9"/>
  <c r="F2" i="10"/>
  <c r="I11" i="9" l="1"/>
  <c r="U11" i="9" s="1"/>
  <c r="K28" i="9"/>
  <c r="K99" i="9"/>
  <c r="K61" i="9"/>
  <c r="K92" i="9"/>
  <c r="K75" i="9"/>
  <c r="K60" i="9"/>
  <c r="K15" i="9"/>
  <c r="K34" i="9"/>
  <c r="K38" i="9"/>
  <c r="K79" i="9"/>
  <c r="K71" i="9"/>
  <c r="K94" i="9"/>
  <c r="K30" i="9"/>
  <c r="K53" i="9"/>
  <c r="K84" i="9"/>
  <c r="K17" i="9"/>
  <c r="K80" i="9"/>
  <c r="K64" i="9"/>
  <c r="K49" i="9"/>
  <c r="K20" i="9"/>
  <c r="K83" i="9"/>
  <c r="K63" i="9"/>
  <c r="K86" i="9"/>
  <c r="K22" i="9"/>
  <c r="K45" i="9"/>
  <c r="K76" i="9"/>
  <c r="K97" i="9"/>
  <c r="K65" i="9"/>
  <c r="K50" i="9"/>
  <c r="K35" i="9"/>
  <c r="K88" i="9"/>
  <c r="K68" i="9"/>
  <c r="K55" i="9"/>
  <c r="K78" i="9"/>
  <c r="K14" i="9"/>
  <c r="K37" i="9"/>
  <c r="K98" i="9"/>
  <c r="K81" i="9"/>
  <c r="K51" i="9"/>
  <c r="K36" i="9"/>
  <c r="K24" i="9"/>
  <c r="K72" i="9"/>
  <c r="K57" i="9"/>
  <c r="K47" i="9"/>
  <c r="K70" i="9"/>
  <c r="K93" i="9"/>
  <c r="K29" i="9"/>
  <c r="K82" i="9"/>
  <c r="K66" i="9"/>
  <c r="K40" i="9"/>
  <c r="K25" i="9"/>
  <c r="K89" i="9"/>
  <c r="K58" i="9"/>
  <c r="K43" i="9"/>
  <c r="K39" i="9"/>
  <c r="K62" i="9"/>
  <c r="K85" i="9"/>
  <c r="K21" i="9"/>
  <c r="K67" i="9"/>
  <c r="K52" i="9"/>
  <c r="K26" i="9"/>
  <c r="K96" i="9"/>
  <c r="K73" i="9"/>
  <c r="K44" i="9"/>
  <c r="K32" i="9"/>
  <c r="K95" i="9"/>
  <c r="K31" i="9"/>
  <c r="K54" i="9"/>
  <c r="K77" i="9"/>
  <c r="K13" i="9"/>
  <c r="K56" i="9"/>
  <c r="K41" i="9"/>
  <c r="K12" i="9"/>
  <c r="K90" i="9"/>
  <c r="K59" i="9"/>
  <c r="K33" i="9"/>
  <c r="K18" i="9"/>
  <c r="K87" i="9"/>
  <c r="K23" i="9"/>
  <c r="K46" i="9"/>
  <c r="K69" i="9"/>
  <c r="K100" i="9"/>
  <c r="K42" i="9"/>
  <c r="K27" i="9"/>
  <c r="K91" i="9"/>
  <c r="K74" i="9"/>
  <c r="K48" i="9"/>
  <c r="K19" i="9"/>
  <c r="K11" i="9"/>
  <c r="I16" i="9" s="1"/>
  <c r="U16" i="9" s="1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K16" i="9" l="1"/>
  <c r="AA4" i="9"/>
  <c r="O9" i="12"/>
  <c r="N9" i="12"/>
  <c r="M9" i="12"/>
  <c r="L9" i="12"/>
  <c r="K9" i="12"/>
  <c r="J9" i="12"/>
  <c r="I9" i="12"/>
  <c r="H9" i="12"/>
  <c r="G9" i="12"/>
  <c r="F9" i="12"/>
  <c r="B4" i="12"/>
  <c r="N5" i="11" a="1"/>
  <c r="N5" i="11" s="1"/>
  <c r="C2" i="14"/>
  <c r="I7" i="11"/>
  <c r="I8" i="11"/>
  <c r="L8" i="11"/>
  <c r="L7" i="11"/>
  <c r="F8" i="11"/>
  <c r="F7" i="11"/>
  <c r="C8" i="11"/>
  <c r="C7" i="11"/>
  <c r="A11" i="12"/>
  <c r="B3" i="9"/>
  <c r="I9" i="11" l="1"/>
  <c r="L9" i="11"/>
  <c r="A12" i="12" a="1"/>
  <c r="A12" i="12" s="1"/>
  <c r="F9" i="11"/>
  <c r="C9" i="11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B4" i="9" l="1" a="1"/>
  <c r="B4" i="9" s="1"/>
  <c r="W9" i="9"/>
  <c r="W7" i="9" l="1"/>
  <c r="L100" i="9" a="1"/>
  <c r="L100" i="9" s="1"/>
  <c r="N100" i="9" s="1"/>
  <c r="L92" i="9" a="1"/>
  <c r="L92" i="9" s="1"/>
  <c r="N92" i="9" s="1"/>
  <c r="L84" i="9" a="1"/>
  <c r="L84" i="9" s="1"/>
  <c r="P84" i="9" s="1"/>
  <c r="L76" i="9" a="1"/>
  <c r="L76" i="9" s="1"/>
  <c r="O76" i="9" s="1"/>
  <c r="L68" i="9" a="1"/>
  <c r="L68" i="9" s="1"/>
  <c r="N68" i="9" s="1"/>
  <c r="L60" i="9" a="1"/>
  <c r="L60" i="9" s="1"/>
  <c r="O60" i="9" s="1"/>
  <c r="L52" i="9" a="1"/>
  <c r="L52" i="9" s="1"/>
  <c r="O52" i="9" s="1"/>
  <c r="L44" i="9" a="1"/>
  <c r="L44" i="9" s="1"/>
  <c r="N44" i="9" s="1"/>
  <c r="L36" i="9" a="1"/>
  <c r="L36" i="9" s="1"/>
  <c r="N36" i="9" s="1"/>
  <c r="L28" i="9" a="1"/>
  <c r="L28" i="9" s="1"/>
  <c r="N28" i="9" s="1"/>
  <c r="L20" i="9" a="1"/>
  <c r="L20" i="9" s="1"/>
  <c r="L41" i="9" a="1"/>
  <c r="L41" i="9" s="1"/>
  <c r="O41" i="9" s="1"/>
  <c r="L25" i="9" a="1"/>
  <c r="L25" i="9" s="1"/>
  <c r="O25" i="9" s="1"/>
  <c r="L80" i="9" a="1"/>
  <c r="L80" i="9" s="1"/>
  <c r="P80" i="9" s="1"/>
  <c r="L48" i="9" a="1"/>
  <c r="L48" i="9" s="1"/>
  <c r="P48" i="9" s="1"/>
  <c r="L16" i="9" a="1"/>
  <c r="L16" i="9" s="1"/>
  <c r="L71" i="9" a="1"/>
  <c r="L71" i="9" s="1"/>
  <c r="P71" i="9" s="1"/>
  <c r="L31" i="9" a="1"/>
  <c r="L31" i="9" s="1"/>
  <c r="N31" i="9" s="1"/>
  <c r="L99" i="9" a="1"/>
  <c r="L99" i="9" s="1"/>
  <c r="P99" i="9" s="1"/>
  <c r="L91" i="9" a="1"/>
  <c r="L91" i="9" s="1"/>
  <c r="P91" i="9" s="1"/>
  <c r="L83" i="9" a="1"/>
  <c r="L83" i="9" s="1"/>
  <c r="N83" i="9" s="1"/>
  <c r="L75" i="9" a="1"/>
  <c r="L75" i="9" s="1"/>
  <c r="N75" i="9" s="1"/>
  <c r="L67" i="9" a="1"/>
  <c r="L67" i="9" s="1"/>
  <c r="O67" i="9" s="1"/>
  <c r="L59" i="9" a="1"/>
  <c r="L59" i="9" s="1"/>
  <c r="P59" i="9" s="1"/>
  <c r="L51" i="9" a="1"/>
  <c r="L51" i="9" s="1"/>
  <c r="N51" i="9" s="1"/>
  <c r="L43" i="9" a="1"/>
  <c r="L43" i="9" s="1"/>
  <c r="P43" i="9" s="1"/>
  <c r="L35" i="9" a="1"/>
  <c r="L35" i="9" s="1"/>
  <c r="P35" i="9" s="1"/>
  <c r="L27" i="9" a="1"/>
  <c r="L27" i="9" s="1"/>
  <c r="M27" i="9" s="1"/>
  <c r="L19" i="9" a="1"/>
  <c r="L19" i="9" s="1"/>
  <c r="L65" i="9" a="1"/>
  <c r="L65" i="9" s="1"/>
  <c r="O65" i="9" s="1"/>
  <c r="L49" i="9" a="1"/>
  <c r="L49" i="9" s="1"/>
  <c r="O49" i="9" s="1"/>
  <c r="L95" i="9" a="1"/>
  <c r="L95" i="9" s="1"/>
  <c r="N95" i="9" s="1"/>
  <c r="L55" i="9" a="1"/>
  <c r="L55" i="9" s="1"/>
  <c r="P55" i="9" s="1"/>
  <c r="L98" i="9" a="1"/>
  <c r="L98" i="9" s="1"/>
  <c r="N98" i="9" s="1"/>
  <c r="L90" i="9" a="1"/>
  <c r="L90" i="9" s="1"/>
  <c r="N90" i="9" s="1"/>
  <c r="L82" i="9" a="1"/>
  <c r="L82" i="9" s="1"/>
  <c r="O82" i="9" s="1"/>
  <c r="L74" i="9" a="1"/>
  <c r="L74" i="9" s="1"/>
  <c r="M74" i="9" s="1"/>
  <c r="L66" i="9" a="1"/>
  <c r="L66" i="9" s="1"/>
  <c r="N66" i="9" s="1"/>
  <c r="L58" i="9" a="1"/>
  <c r="L58" i="9" s="1"/>
  <c r="N58" i="9" s="1"/>
  <c r="L50" i="9" a="1"/>
  <c r="L50" i="9" s="1"/>
  <c r="O50" i="9" s="1"/>
  <c r="L42" i="9" a="1"/>
  <c r="L42" i="9" s="1"/>
  <c r="M42" i="9" s="1"/>
  <c r="L34" i="9" a="1"/>
  <c r="L34" i="9" s="1"/>
  <c r="N34" i="9" s="1"/>
  <c r="L26" i="9" a="1"/>
  <c r="L26" i="9" s="1"/>
  <c r="N26" i="9" s="1"/>
  <c r="L18" i="9" a="1"/>
  <c r="L18" i="9" s="1"/>
  <c r="L97" i="9" a="1"/>
  <c r="L97" i="9" s="1"/>
  <c r="N97" i="9" s="1"/>
  <c r="L89" i="9" a="1"/>
  <c r="L89" i="9" s="1"/>
  <c r="O89" i="9" s="1"/>
  <c r="L81" i="9" a="1"/>
  <c r="L81" i="9" s="1"/>
  <c r="N81" i="9" s="1"/>
  <c r="L73" i="9" a="1"/>
  <c r="L73" i="9" s="1"/>
  <c r="O73" i="9" s="1"/>
  <c r="L57" i="9" a="1"/>
  <c r="L57" i="9" s="1"/>
  <c r="O57" i="9" s="1"/>
  <c r="L33" i="9" a="1"/>
  <c r="L33" i="9" s="1"/>
  <c r="N33" i="9" s="1"/>
  <c r="L96" i="9" a="1"/>
  <c r="L96" i="9" s="1"/>
  <c r="M96" i="9" s="1"/>
  <c r="L64" i="9" a="1"/>
  <c r="L64" i="9" s="1"/>
  <c r="M64" i="9" s="1"/>
  <c r="L32" i="9" a="1"/>
  <c r="L32" i="9" s="1"/>
  <c r="M32" i="9" s="1"/>
  <c r="L79" i="9" a="1"/>
  <c r="L79" i="9" s="1"/>
  <c r="P79" i="9" s="1"/>
  <c r="L39" i="9" a="1"/>
  <c r="L39" i="9" s="1"/>
  <c r="M39" i="9" s="1"/>
  <c r="L94" i="9" a="1"/>
  <c r="L94" i="9" s="1"/>
  <c r="O94" i="9" s="1"/>
  <c r="L86" i="9" a="1"/>
  <c r="L86" i="9" s="1"/>
  <c r="O86" i="9" s="1"/>
  <c r="L78" i="9" a="1"/>
  <c r="L78" i="9" s="1"/>
  <c r="M78" i="9" s="1"/>
  <c r="L70" i="9" a="1"/>
  <c r="L70" i="9" s="1"/>
  <c r="O70" i="9" s="1"/>
  <c r="L62" i="9" a="1"/>
  <c r="L62" i="9" s="1"/>
  <c r="M62" i="9" s="1"/>
  <c r="L54" i="9" a="1"/>
  <c r="L54" i="9" s="1"/>
  <c r="M54" i="9" s="1"/>
  <c r="L46" i="9" a="1"/>
  <c r="L46" i="9" s="1"/>
  <c r="N46" i="9" s="1"/>
  <c r="L38" i="9" a="1"/>
  <c r="L38" i="9" s="1"/>
  <c r="M38" i="9" s="1"/>
  <c r="L30" i="9" a="1"/>
  <c r="L30" i="9" s="1"/>
  <c r="O30" i="9" s="1"/>
  <c r="L22" i="9" a="1"/>
  <c r="L22" i="9" s="1"/>
  <c r="L69" i="9" a="1"/>
  <c r="L69" i="9" s="1"/>
  <c r="N69" i="9" s="1"/>
  <c r="L53" i="9" a="1"/>
  <c r="L53" i="9" s="1"/>
  <c r="O53" i="9" s="1"/>
  <c r="L37" i="9" a="1"/>
  <c r="L37" i="9" s="1"/>
  <c r="P37" i="9" s="1"/>
  <c r="L21" i="9" a="1"/>
  <c r="L21" i="9" s="1"/>
  <c r="L17" i="9" a="1"/>
  <c r="L17" i="9" s="1"/>
  <c r="L72" i="9" a="1"/>
  <c r="L72" i="9" s="1"/>
  <c r="M72" i="9" s="1"/>
  <c r="L40" i="9" a="1"/>
  <c r="L40" i="9" s="1"/>
  <c r="M40" i="9" s="1"/>
  <c r="L87" i="9" a="1"/>
  <c r="L87" i="9" s="1"/>
  <c r="P87" i="9" s="1"/>
  <c r="L47" i="9" a="1"/>
  <c r="L47" i="9" s="1"/>
  <c r="P47" i="9" s="1"/>
  <c r="L93" i="9" a="1"/>
  <c r="L93" i="9" s="1"/>
  <c r="O93" i="9" s="1"/>
  <c r="L85" i="9" a="1"/>
  <c r="L85" i="9" s="1"/>
  <c r="N85" i="9" s="1"/>
  <c r="L77" i="9" a="1"/>
  <c r="L77" i="9" s="1"/>
  <c r="O77" i="9" s="1"/>
  <c r="L61" i="9" a="1"/>
  <c r="L61" i="9" s="1"/>
  <c r="O61" i="9" s="1"/>
  <c r="L45" i="9" a="1"/>
  <c r="L45" i="9" s="1"/>
  <c r="N45" i="9" s="1"/>
  <c r="L29" i="9" a="1"/>
  <c r="L29" i="9" s="1"/>
  <c r="O29" i="9" s="1"/>
  <c r="L88" i="9" a="1"/>
  <c r="L88" i="9" s="1"/>
  <c r="M88" i="9" s="1"/>
  <c r="L56" i="9" a="1"/>
  <c r="L56" i="9" s="1"/>
  <c r="M56" i="9" s="1"/>
  <c r="L24" i="9" a="1"/>
  <c r="L24" i="9" s="1"/>
  <c r="N24" i="9" s="1"/>
  <c r="L63" i="9" a="1"/>
  <c r="L63" i="9" s="1"/>
  <c r="N63" i="9" s="1"/>
  <c r="L23" i="9" a="1"/>
  <c r="L23" i="9" s="1"/>
  <c r="W6" i="9"/>
  <c r="X6" i="9" s="1"/>
  <c r="Y6" i="9" s="1"/>
  <c r="Z6" i="9" s="1"/>
  <c r="AA6" i="9" s="1"/>
  <c r="AB6" i="9" s="1"/>
  <c r="AC6" i="9" s="1"/>
  <c r="D4" i="14"/>
  <c r="D6" i="14"/>
  <c r="D5" i="14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P33" i="9" l="1"/>
  <c r="O33" i="9"/>
  <c r="M81" i="9"/>
  <c r="M33" i="9"/>
  <c r="M25" i="9"/>
  <c r="S25" i="9" s="1" a="1"/>
  <c r="S25" i="9" s="1"/>
  <c r="N25" i="9"/>
  <c r="M79" i="9"/>
  <c r="N80" i="9"/>
  <c r="O44" i="9"/>
  <c r="O37" i="9"/>
  <c r="O39" i="9"/>
  <c r="S39" i="9" s="1" a="1"/>
  <c r="S39" i="9" s="1"/>
  <c r="M41" i="9"/>
  <c r="S41" i="9" s="1" a="1"/>
  <c r="S41" i="9" s="1"/>
  <c r="M95" i="9"/>
  <c r="P41" i="9"/>
  <c r="P46" i="9"/>
  <c r="N64" i="9"/>
  <c r="R64" i="9" s="1"/>
  <c r="N41" i="9"/>
  <c r="N87" i="9"/>
  <c r="P49" i="9"/>
  <c r="N60" i="9"/>
  <c r="N93" i="9"/>
  <c r="O54" i="9"/>
  <c r="S54" i="9" s="1" a="1"/>
  <c r="S54" i="9" s="1"/>
  <c r="N27" i="9"/>
  <c r="R27" i="9" s="1"/>
  <c r="P39" i="9"/>
  <c r="M50" i="9"/>
  <c r="S50" i="9" s="1" a="1"/>
  <c r="S50" i="9" s="1"/>
  <c r="M60" i="9"/>
  <c r="S60" i="9" s="1" a="1"/>
  <c r="S60" i="9" s="1"/>
  <c r="O75" i="9"/>
  <c r="M49" i="9"/>
  <c r="S49" i="9" s="1" a="1"/>
  <c r="S49" i="9" s="1"/>
  <c r="M31" i="9"/>
  <c r="M70" i="9"/>
  <c r="S70" i="9" s="1" a="1"/>
  <c r="S70" i="9" s="1"/>
  <c r="P60" i="9"/>
  <c r="P75" i="9"/>
  <c r="N49" i="9"/>
  <c r="N88" i="9"/>
  <c r="R88" i="9" s="1"/>
  <c r="N62" i="9"/>
  <c r="R62" i="9" s="1"/>
  <c r="P25" i="9"/>
  <c r="P93" i="9"/>
  <c r="M93" i="9"/>
  <c r="S93" i="9" s="1" a="1"/>
  <c r="S93" i="9" s="1"/>
  <c r="M63" i="9"/>
  <c r="N89" i="9"/>
  <c r="P62" i="9"/>
  <c r="M57" i="9"/>
  <c r="S57" i="9" s="1" a="1"/>
  <c r="S57" i="9" s="1"/>
  <c r="M24" i="9"/>
  <c r="N86" i="9"/>
  <c r="M29" i="9"/>
  <c r="S29" i="9" s="1" a="1"/>
  <c r="S29" i="9" s="1"/>
  <c r="O62" i="9"/>
  <c r="S62" i="9" s="1" a="1"/>
  <c r="S62" i="9" s="1"/>
  <c r="P29" i="9"/>
  <c r="M53" i="9"/>
  <c r="S53" i="9" s="1" a="1"/>
  <c r="S53" i="9" s="1"/>
  <c r="P57" i="9"/>
  <c r="N57" i="9"/>
  <c r="M86" i="9"/>
  <c r="S86" i="9" s="1" a="1"/>
  <c r="S86" i="9" s="1"/>
  <c r="N29" i="9"/>
  <c r="P54" i="9"/>
  <c r="N70" i="9"/>
  <c r="N50" i="9"/>
  <c r="M47" i="9"/>
  <c r="M45" i="9"/>
  <c r="P53" i="9"/>
  <c r="M91" i="9"/>
  <c r="N42" i="9"/>
  <c r="R42" i="9" s="1"/>
  <c r="N73" i="9"/>
  <c r="M98" i="9"/>
  <c r="N72" i="9"/>
  <c r="R72" i="9" s="1"/>
  <c r="N54" i="9"/>
  <c r="R54" i="9" s="1"/>
  <c r="M37" i="9"/>
  <c r="P50" i="9"/>
  <c r="P27" i="9"/>
  <c r="O47" i="9"/>
  <c r="P78" i="9"/>
  <c r="P45" i="9"/>
  <c r="M75" i="9"/>
  <c r="M34" i="9"/>
  <c r="M65" i="9"/>
  <c r="S65" i="9" s="1" a="1"/>
  <c r="S65" i="9" s="1"/>
  <c r="N37" i="9"/>
  <c r="P76" i="9"/>
  <c r="O78" i="9"/>
  <c r="Q78" i="9" s="1"/>
  <c r="O45" i="9"/>
  <c r="M55" i="9"/>
  <c r="N53" i="9"/>
  <c r="P65" i="9"/>
  <c r="N65" i="9"/>
  <c r="N96" i="9"/>
  <c r="R96" i="9" s="1"/>
  <c r="N78" i="9"/>
  <c r="R78" i="9" s="1"/>
  <c r="O68" i="9"/>
  <c r="P70" i="9"/>
  <c r="M99" i="9"/>
  <c r="M73" i="9"/>
  <c r="S73" i="9" s="1" a="1"/>
  <c r="S73" i="9" s="1"/>
  <c r="M80" i="9"/>
  <c r="N47" i="9"/>
  <c r="O27" i="9"/>
  <c r="Q27" i="9" s="1"/>
  <c r="N39" i="9"/>
  <c r="R39" i="9" s="1"/>
  <c r="O80" i="9"/>
  <c r="M59" i="9"/>
  <c r="N48" i="9"/>
  <c r="M46" i="9"/>
  <c r="N52" i="9"/>
  <c r="P67" i="9"/>
  <c r="O85" i="9"/>
  <c r="M67" i="9"/>
  <c r="S67" i="9" s="1" a="1"/>
  <c r="S67" i="9" s="1"/>
  <c r="P44" i="9"/>
  <c r="O46" i="9"/>
  <c r="N99" i="9"/>
  <c r="N59" i="9"/>
  <c r="M66" i="9"/>
  <c r="N40" i="9"/>
  <c r="R40" i="9" s="1"/>
  <c r="M77" i="9"/>
  <c r="S77" i="9" s="1" a="1"/>
  <c r="S77" i="9" s="1"/>
  <c r="M92" i="9"/>
  <c r="M44" i="9"/>
  <c r="O99" i="9"/>
  <c r="O59" i="9"/>
  <c r="P89" i="9"/>
  <c r="P77" i="9"/>
  <c r="N43" i="9"/>
  <c r="N55" i="9"/>
  <c r="N77" i="9"/>
  <c r="M84" i="9"/>
  <c r="M28" i="9"/>
  <c r="O87" i="9"/>
  <c r="P73" i="9"/>
  <c r="N91" i="9"/>
  <c r="M35" i="9"/>
  <c r="M58" i="9"/>
  <c r="M26" i="9"/>
  <c r="N32" i="9"/>
  <c r="R32" i="9" s="1"/>
  <c r="M61" i="9"/>
  <c r="S61" i="9" s="1" a="1"/>
  <c r="S61" i="9" s="1"/>
  <c r="N84" i="9"/>
  <c r="O55" i="9"/>
  <c r="O91" i="9"/>
  <c r="O35" i="9"/>
  <c r="O48" i="9"/>
  <c r="P86" i="9"/>
  <c r="P61" i="9"/>
  <c r="N67" i="9"/>
  <c r="M90" i="9"/>
  <c r="M85" i="9"/>
  <c r="M52" i="9"/>
  <c r="S52" i="9" s="1" a="1"/>
  <c r="S52" i="9" s="1"/>
  <c r="P85" i="9"/>
  <c r="O81" i="9"/>
  <c r="P81" i="9"/>
  <c r="N35" i="9"/>
  <c r="M89" i="9"/>
  <c r="S89" i="9" s="1" a="1"/>
  <c r="S89" i="9" s="1"/>
  <c r="M87" i="9"/>
  <c r="S87" i="9" s="1" a="1"/>
  <c r="S87" i="9" s="1"/>
  <c r="N61" i="9"/>
  <c r="M76" i="9"/>
  <c r="S76" i="9" s="1" a="1"/>
  <c r="S76" i="9" s="1"/>
  <c r="P52" i="9"/>
  <c r="M97" i="9"/>
  <c r="M48" i="9"/>
  <c r="M71" i="9"/>
  <c r="N94" i="9"/>
  <c r="N30" i="9"/>
  <c r="P100" i="9"/>
  <c r="P68" i="9"/>
  <c r="P36" i="9"/>
  <c r="P38" i="9"/>
  <c r="O66" i="9"/>
  <c r="P66" i="9"/>
  <c r="P40" i="9"/>
  <c r="O40" i="9"/>
  <c r="Q40" i="9" s="1"/>
  <c r="P63" i="9"/>
  <c r="O63" i="9"/>
  <c r="N82" i="9"/>
  <c r="N71" i="9"/>
  <c r="M94" i="9"/>
  <c r="S94" i="9" s="1" a="1"/>
  <c r="S94" i="9" s="1"/>
  <c r="M30" i="9"/>
  <c r="S30" i="9" s="1" a="1"/>
  <c r="S30" i="9" s="1"/>
  <c r="O92" i="9"/>
  <c r="O28" i="9"/>
  <c r="O79" i="9"/>
  <c r="O38" i="9"/>
  <c r="Q38" i="9" s="1"/>
  <c r="O58" i="9"/>
  <c r="P58" i="9"/>
  <c r="P96" i="9"/>
  <c r="O96" i="9"/>
  <c r="Q96" i="9" s="1"/>
  <c r="P32" i="9"/>
  <c r="O32" i="9"/>
  <c r="Q32" i="9" s="1"/>
  <c r="N38" i="9"/>
  <c r="R38" i="9" s="1"/>
  <c r="P82" i="9"/>
  <c r="P56" i="9"/>
  <c r="O56" i="9"/>
  <c r="Q56" i="9" s="1"/>
  <c r="O74" i="9"/>
  <c r="Q74" i="9" s="1"/>
  <c r="P74" i="9"/>
  <c r="N74" i="9"/>
  <c r="R74" i="9" s="1"/>
  <c r="P92" i="9"/>
  <c r="P28" i="9"/>
  <c r="O83" i="9"/>
  <c r="O51" i="9"/>
  <c r="P94" i="9"/>
  <c r="P30" i="9"/>
  <c r="P69" i="9"/>
  <c r="P88" i="9"/>
  <c r="O88" i="9"/>
  <c r="Q88" i="9" s="1"/>
  <c r="P24" i="9"/>
  <c r="O24" i="9"/>
  <c r="M82" i="9"/>
  <c r="S82" i="9" s="1" a="1"/>
  <c r="S82" i="9" s="1"/>
  <c r="O100" i="9"/>
  <c r="O36" i="9"/>
  <c r="M83" i="9"/>
  <c r="M51" i="9"/>
  <c r="N76" i="9"/>
  <c r="O84" i="9"/>
  <c r="P83" i="9"/>
  <c r="P51" i="9"/>
  <c r="O69" i="9"/>
  <c r="O42" i="9"/>
  <c r="Q42" i="9" s="1"/>
  <c r="P42" i="9"/>
  <c r="N79" i="9"/>
  <c r="O97" i="9"/>
  <c r="P97" i="9"/>
  <c r="M69" i="9"/>
  <c r="M100" i="9"/>
  <c r="M68" i="9"/>
  <c r="M36" i="9"/>
  <c r="S36" i="9" s="1" a="1"/>
  <c r="S36" i="9" s="1"/>
  <c r="O43" i="9"/>
  <c r="O98" i="9"/>
  <c r="P98" i="9"/>
  <c r="O34" i="9"/>
  <c r="P34" i="9"/>
  <c r="P72" i="9"/>
  <c r="O72" i="9"/>
  <c r="Q72" i="9" s="1"/>
  <c r="P95" i="9"/>
  <c r="O95" i="9"/>
  <c r="P31" i="9"/>
  <c r="O31" i="9"/>
  <c r="M43" i="9"/>
  <c r="N56" i="9"/>
  <c r="R56" i="9" s="1"/>
  <c r="O71" i="9"/>
  <c r="O90" i="9"/>
  <c r="P90" i="9"/>
  <c r="O26" i="9"/>
  <c r="P26" i="9"/>
  <c r="P64" i="9"/>
  <c r="O64" i="9"/>
  <c r="Q64" i="9" s="1"/>
  <c r="X9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W8" i="9"/>
  <c r="S37" i="9" l="1" a="1"/>
  <c r="S37" i="9" s="1"/>
  <c r="S90" i="9" a="1"/>
  <c r="S90" i="9" s="1"/>
  <c r="S69" i="9" a="1"/>
  <c r="S69" i="9" s="1"/>
  <c r="T69" i="9" s="1"/>
  <c r="S75" i="9" a="1"/>
  <c r="S75" i="9" s="1"/>
  <c r="S95" i="9" a="1"/>
  <c r="S95" i="9" s="1"/>
  <c r="T95" i="9" s="1"/>
  <c r="S66" i="9" a="1"/>
  <c r="S66" i="9" s="1"/>
  <c r="T66" i="9" s="1"/>
  <c r="S80" i="9" a="1"/>
  <c r="S80" i="9" s="1"/>
  <c r="T80" i="9" s="1"/>
  <c r="S33" i="9" a="1"/>
  <c r="S33" i="9" s="1"/>
  <c r="T33" i="9" s="1"/>
  <c r="S100" i="9" a="1"/>
  <c r="S100" i="9" s="1"/>
  <c r="T100" i="9" s="1"/>
  <c r="S34" i="9" a="1"/>
  <c r="S34" i="9" s="1"/>
  <c r="T34" i="9" s="1"/>
  <c r="S47" i="9" a="1"/>
  <c r="S47" i="9" s="1"/>
  <c r="T47" i="9" s="1"/>
  <c r="S85" i="9" a="1"/>
  <c r="S85" i="9" s="1"/>
  <c r="T85" i="9" s="1"/>
  <c r="S42" i="9" a="1"/>
  <c r="S42" i="9" s="1"/>
  <c r="T42" i="9" s="1"/>
  <c r="S43" i="9" a="1"/>
  <c r="S43" i="9" s="1"/>
  <c r="T43" i="9" s="1"/>
  <c r="S46" i="9" a="1"/>
  <c r="S46" i="9" s="1"/>
  <c r="T46" i="9" s="1"/>
  <c r="S32" i="9" a="1"/>
  <c r="S32" i="9" s="1"/>
  <c r="T32" i="9" s="1"/>
  <c r="S99" i="9" a="1"/>
  <c r="S99" i="9" s="1"/>
  <c r="T99" i="9" s="1"/>
  <c r="S98" i="9" a="1"/>
  <c r="S98" i="9" s="1"/>
  <c r="T98" i="9" s="1"/>
  <c r="S96" i="9" a="1"/>
  <c r="S96" i="9" s="1"/>
  <c r="T96" i="9" s="1"/>
  <c r="S78" i="9" a="1"/>
  <c r="S78" i="9" s="1"/>
  <c r="T78" i="9" s="1"/>
  <c r="S56" i="9" a="1"/>
  <c r="S56" i="9" s="1"/>
  <c r="T56" i="9" s="1"/>
  <c r="S35" i="9" a="1"/>
  <c r="S35" i="9" s="1"/>
  <c r="T35" i="9" s="1"/>
  <c r="S45" i="9" a="1"/>
  <c r="S45" i="9" s="1"/>
  <c r="T45" i="9" s="1"/>
  <c r="S72" i="9" a="1"/>
  <c r="S72" i="9" s="1"/>
  <c r="T72" i="9" s="1"/>
  <c r="S38" i="9" a="1"/>
  <c r="S38" i="9" s="1"/>
  <c r="T38" i="9" s="1"/>
  <c r="S63" i="9" a="1"/>
  <c r="S63" i="9" s="1"/>
  <c r="T63" i="9" s="1"/>
  <c r="S79" i="9" a="1"/>
  <c r="S79" i="9" s="1"/>
  <c r="T79" i="9" s="1"/>
  <c r="S55" i="9" a="1"/>
  <c r="S55" i="9" s="1"/>
  <c r="T55" i="9" s="1"/>
  <c r="S31" i="9" a="1"/>
  <c r="S31" i="9" s="1"/>
  <c r="T31" i="9" s="1"/>
  <c r="S71" i="9" a="1"/>
  <c r="S71" i="9" s="1"/>
  <c r="T71" i="9" s="1"/>
  <c r="S84" i="9" a="1"/>
  <c r="S84" i="9" s="1"/>
  <c r="T84" i="9" s="1"/>
  <c r="S44" i="9" a="1"/>
  <c r="S44" i="9" s="1"/>
  <c r="T44" i="9" s="1"/>
  <c r="S48" i="9" a="1"/>
  <c r="S48" i="9" s="1"/>
  <c r="T48" i="9" s="1"/>
  <c r="S26" i="9" a="1"/>
  <c r="S26" i="9" s="1"/>
  <c r="T26" i="9" s="1"/>
  <c r="S92" i="9" a="1"/>
  <c r="S92" i="9" s="1"/>
  <c r="T92" i="9" s="1"/>
  <c r="S91" i="9" a="1"/>
  <c r="S91" i="9" s="1"/>
  <c r="T91" i="9" s="1"/>
  <c r="S24" i="9" a="1"/>
  <c r="S24" i="9" s="1"/>
  <c r="T24" i="9" s="1"/>
  <c r="R81" i="9"/>
  <c r="S81" i="9" a="1"/>
  <c r="S81" i="9" s="1"/>
  <c r="T81" i="9" s="1"/>
  <c r="S74" i="9" a="1"/>
  <c r="S74" i="9" s="1"/>
  <c r="T74" i="9" s="1"/>
  <c r="S27" i="9" a="1"/>
  <c r="S27" i="9" s="1"/>
  <c r="T27" i="9" s="1"/>
  <c r="S51" i="9" a="1"/>
  <c r="S51" i="9" s="1"/>
  <c r="T51" i="9" s="1"/>
  <c r="S28" i="9" a="1"/>
  <c r="S28" i="9" s="1"/>
  <c r="T28" i="9" s="1"/>
  <c r="S59" i="9" a="1"/>
  <c r="S59" i="9" s="1"/>
  <c r="T59" i="9" s="1"/>
  <c r="S83" i="9" a="1"/>
  <c r="S83" i="9" s="1"/>
  <c r="T83" i="9" s="1"/>
  <c r="S40" i="9" a="1"/>
  <c r="S40" i="9" s="1"/>
  <c r="T40" i="9" s="1"/>
  <c r="S68" i="9" a="1"/>
  <c r="S68" i="9" s="1"/>
  <c r="T68" i="9" s="1"/>
  <c r="S97" i="9" a="1"/>
  <c r="S97" i="9" s="1"/>
  <c r="T97" i="9" s="1"/>
  <c r="S58" i="9" a="1"/>
  <c r="S58" i="9" s="1"/>
  <c r="T58" i="9" s="1"/>
  <c r="S64" i="9" a="1"/>
  <c r="S64" i="9" s="1"/>
  <c r="T64" i="9" s="1"/>
  <c r="S88" i="9" a="1"/>
  <c r="S88" i="9" s="1"/>
  <c r="T88" i="9" s="1"/>
  <c r="T75" i="9"/>
  <c r="T90" i="9"/>
  <c r="Q81" i="9"/>
  <c r="T62" i="9"/>
  <c r="T93" i="9"/>
  <c r="T70" i="9"/>
  <c r="T54" i="9"/>
  <c r="T94" i="9"/>
  <c r="T30" i="9"/>
  <c r="T77" i="9"/>
  <c r="T67" i="9"/>
  <c r="T60" i="9"/>
  <c r="T73" i="9"/>
  <c r="T89" i="9"/>
  <c r="T61" i="9"/>
  <c r="T29" i="9"/>
  <c r="R31" i="9"/>
  <c r="R95" i="9"/>
  <c r="T49" i="9"/>
  <c r="T41" i="9"/>
  <c r="T86" i="9"/>
  <c r="T82" i="9"/>
  <c r="T76" i="9"/>
  <c r="T52" i="9"/>
  <c r="T37" i="9"/>
  <c r="T50" i="9"/>
  <c r="T39" i="9"/>
  <c r="T25" i="9"/>
  <c r="Q33" i="9"/>
  <c r="R33" i="9"/>
  <c r="Q25" i="9"/>
  <c r="Q79" i="9"/>
  <c r="R79" i="9"/>
  <c r="Q95" i="9"/>
  <c r="Q49" i="9"/>
  <c r="Q41" i="9"/>
  <c r="R25" i="9"/>
  <c r="Q31" i="9"/>
  <c r="Q39" i="9"/>
  <c r="R29" i="9"/>
  <c r="Q93" i="9"/>
  <c r="Q29" i="9"/>
  <c r="R41" i="9"/>
  <c r="Q70" i="9"/>
  <c r="R37" i="9"/>
  <c r="R47" i="9"/>
  <c r="Q47" i="9"/>
  <c r="R53" i="9"/>
  <c r="R93" i="9"/>
  <c r="Q54" i="9"/>
  <c r="Q73" i="9"/>
  <c r="Q62" i="9"/>
  <c r="R91" i="9"/>
  <c r="Q50" i="9"/>
  <c r="R50" i="9"/>
  <c r="Q60" i="9"/>
  <c r="Q34" i="9"/>
  <c r="Q37" i="9"/>
  <c r="R60" i="9"/>
  <c r="Q86" i="9"/>
  <c r="Q80" i="9"/>
  <c r="R73" i="9"/>
  <c r="R70" i="9"/>
  <c r="R49" i="9"/>
  <c r="Q91" i="9"/>
  <c r="T87" i="9"/>
  <c r="Q53" i="9"/>
  <c r="T53" i="9"/>
  <c r="T36" i="9"/>
  <c r="R75" i="9"/>
  <c r="R86" i="9"/>
  <c r="R57" i="9"/>
  <c r="T57" i="9"/>
  <c r="R65" i="9"/>
  <c r="T65" i="9"/>
  <c r="R45" i="9"/>
  <c r="R63" i="9"/>
  <c r="R80" i="9"/>
  <c r="Q63" i="9"/>
  <c r="Q57" i="9"/>
  <c r="R34" i="9"/>
  <c r="R98" i="9"/>
  <c r="R24" i="9"/>
  <c r="Q98" i="9"/>
  <c r="Q24" i="9"/>
  <c r="R99" i="9"/>
  <c r="Q55" i="9"/>
  <c r="Q75" i="9"/>
  <c r="Q99" i="9"/>
  <c r="R55" i="9"/>
  <c r="Q65" i="9"/>
  <c r="Q45" i="9"/>
  <c r="Q82" i="9"/>
  <c r="R82" i="9"/>
  <c r="R94" i="9"/>
  <c r="Q94" i="9"/>
  <c r="R71" i="9"/>
  <c r="Q71" i="9"/>
  <c r="R89" i="9"/>
  <c r="Q89" i="9"/>
  <c r="Q90" i="9"/>
  <c r="R90" i="9"/>
  <c r="R44" i="9"/>
  <c r="Q44" i="9"/>
  <c r="R67" i="9"/>
  <c r="Q67" i="9"/>
  <c r="Q48" i="9"/>
  <c r="R48" i="9"/>
  <c r="R87" i="9"/>
  <c r="Q87" i="9"/>
  <c r="Q26" i="9"/>
  <c r="R26" i="9"/>
  <c r="R92" i="9"/>
  <c r="Q92" i="9"/>
  <c r="R97" i="9"/>
  <c r="Q97" i="9"/>
  <c r="R28" i="9"/>
  <c r="Q28" i="9"/>
  <c r="R52" i="9"/>
  <c r="Q52" i="9"/>
  <c r="R84" i="9"/>
  <c r="Q84" i="9"/>
  <c r="R68" i="9"/>
  <c r="Q68" i="9"/>
  <c r="R83" i="9"/>
  <c r="Q83" i="9"/>
  <c r="R61" i="9"/>
  <c r="Q61" i="9"/>
  <c r="Q58" i="9"/>
  <c r="R58" i="9"/>
  <c r="R77" i="9"/>
  <c r="Q77" i="9"/>
  <c r="R59" i="9"/>
  <c r="Q59" i="9"/>
  <c r="R36" i="9"/>
  <c r="Q36" i="9"/>
  <c r="R51" i="9"/>
  <c r="Q51" i="9"/>
  <c r="R100" i="9"/>
  <c r="Q100" i="9"/>
  <c r="R76" i="9"/>
  <c r="Q76" i="9"/>
  <c r="R85" i="9"/>
  <c r="Q85" i="9"/>
  <c r="R35" i="9"/>
  <c r="Q35" i="9"/>
  <c r="R43" i="9"/>
  <c r="Q43" i="9"/>
  <c r="R69" i="9"/>
  <c r="Q69" i="9"/>
  <c r="R30" i="9"/>
  <c r="Q30" i="9"/>
  <c r="Q66" i="9"/>
  <c r="R66" i="9"/>
  <c r="R46" i="9"/>
  <c r="Q46" i="9"/>
  <c r="Y9" i="9"/>
  <c r="Z9" i="9" s="1"/>
  <c r="AA9" i="9" s="1"/>
  <c r="AB9" i="9" s="1"/>
  <c r="AC9" i="9" s="1"/>
  <c r="AD9" i="9" s="1"/>
  <c r="AD7" i="9" s="1"/>
  <c r="W10" i="9"/>
  <c r="AD6" i="9" l="1"/>
  <c r="AE6" i="9" s="1"/>
  <c r="AF6" i="9" s="1"/>
  <c r="AG6" i="9" s="1"/>
  <c r="AH6" i="9" s="1"/>
  <c r="AI6" i="9" s="1"/>
  <c r="AJ6" i="9" s="1"/>
  <c r="E5" i="14"/>
  <c r="E4" i="14"/>
  <c r="E6" i="14"/>
  <c r="AE9" i="9"/>
  <c r="X10" i="9"/>
  <c r="AF9" i="9" l="1"/>
  <c r="AG9" i="9" s="1"/>
  <c r="AH9" i="9" s="1"/>
  <c r="AI9" i="9" s="1"/>
  <c r="AJ9" i="9" s="1"/>
  <c r="AK9" i="9" s="1"/>
  <c r="AK7" i="9" s="1"/>
  <c r="Y10" i="9"/>
  <c r="AL9" i="9" l="1"/>
  <c r="AK6" i="9"/>
  <c r="AL6" i="9" s="1"/>
  <c r="AM6" i="9" s="1"/>
  <c r="AN6" i="9" s="1"/>
  <c r="AO6" i="9" s="1"/>
  <c r="AP6" i="9" s="1"/>
  <c r="AQ6" i="9" s="1"/>
  <c r="F5" i="14"/>
  <c r="F6" i="14"/>
  <c r="F4" i="14"/>
  <c r="Z10" i="9"/>
  <c r="AM9" i="9" l="1"/>
  <c r="AN9" i="9" s="1"/>
  <c r="AO9" i="9" s="1"/>
  <c r="AP9" i="9" s="1"/>
  <c r="AQ9" i="9" s="1"/>
  <c r="AR9" i="9" s="1"/>
  <c r="AR7" i="9" s="1"/>
  <c r="AA10" i="9"/>
  <c r="AS9" i="9" l="1"/>
  <c r="AT9" i="9" s="1"/>
  <c r="AU9" i="9" s="1"/>
  <c r="AV9" i="9" s="1"/>
  <c r="AW9" i="9" s="1"/>
  <c r="AX9" i="9" s="1"/>
  <c r="AY9" i="9" s="1"/>
  <c r="AY7" i="9" s="1"/>
  <c r="AY6" i="9" s="1"/>
  <c r="AZ6" i="9" s="1"/>
  <c r="BA6" i="9" s="1"/>
  <c r="BB6" i="9" s="1"/>
  <c r="BC6" i="9" s="1"/>
  <c r="BD6" i="9" s="1"/>
  <c r="BE6" i="9" s="1"/>
  <c r="AR6" i="9"/>
  <c r="AS6" i="9" s="1"/>
  <c r="AT6" i="9" s="1"/>
  <c r="AU6" i="9" s="1"/>
  <c r="AV6" i="9" s="1"/>
  <c r="AW6" i="9" s="1"/>
  <c r="AX6" i="9" s="1"/>
  <c r="G5" i="14"/>
  <c r="G6" i="14"/>
  <c r="G4" i="14"/>
  <c r="AB10" i="9"/>
  <c r="AZ9" i="9" l="1"/>
  <c r="BA9" i="9" s="1"/>
  <c r="BB9" i="9" s="1"/>
  <c r="BC9" i="9" s="1"/>
  <c r="BD9" i="9" s="1"/>
  <c r="BE9" i="9" s="1"/>
  <c r="BF9" i="9" s="1"/>
  <c r="H4" i="14"/>
  <c r="H5" i="14"/>
  <c r="H6" i="14"/>
  <c r="AC10" i="9"/>
  <c r="BF7" i="9" l="1"/>
  <c r="BG9" i="9"/>
  <c r="BH9" i="9" s="1"/>
  <c r="BI9" i="9" s="1"/>
  <c r="BJ9" i="9" s="1"/>
  <c r="BK9" i="9" s="1"/>
  <c r="BL9" i="9" s="1"/>
  <c r="BM9" i="9" s="1"/>
  <c r="AD8" i="9"/>
  <c r="BF6" i="9" l="1"/>
  <c r="BG6" i="9" s="1"/>
  <c r="BH6" i="9" s="1"/>
  <c r="BI6" i="9" s="1"/>
  <c r="BJ6" i="9" s="1"/>
  <c r="BK6" i="9" s="1"/>
  <c r="BL6" i="9" s="1"/>
  <c r="I5" i="14"/>
  <c r="I6" i="14"/>
  <c r="I4" i="14"/>
  <c r="BM7" i="9"/>
  <c r="BM6" i="9" s="1"/>
  <c r="BN6" i="9" s="1"/>
  <c r="BO6" i="9" s="1"/>
  <c r="BP6" i="9" s="1"/>
  <c r="BQ6" i="9" s="1"/>
  <c r="BR6" i="9" s="1"/>
  <c r="BS6" i="9" s="1"/>
  <c r="BN9" i="9"/>
  <c r="BO9" i="9" s="1"/>
  <c r="BP9" i="9" s="1"/>
  <c r="BQ9" i="9" s="1"/>
  <c r="BR9" i="9" s="1"/>
  <c r="BS9" i="9" s="1"/>
  <c r="BT9" i="9" s="1"/>
  <c r="AD10" i="9"/>
  <c r="AE10" i="9"/>
  <c r="BT7" i="9" l="1"/>
  <c r="BT6" i="9" s="1"/>
  <c r="BU6" i="9" s="1"/>
  <c r="BV6" i="9" s="1"/>
  <c r="BW6" i="9" s="1"/>
  <c r="BX6" i="9" s="1"/>
  <c r="BY6" i="9" s="1"/>
  <c r="BZ6" i="9" s="1"/>
  <c r="BU9" i="9"/>
  <c r="BV9" i="9" s="1"/>
  <c r="BW9" i="9" s="1"/>
  <c r="BX9" i="9" s="1"/>
  <c r="BY9" i="9" s="1"/>
  <c r="BZ9" i="9" s="1"/>
  <c r="CA9" i="9" s="1"/>
  <c r="AF10" i="9"/>
  <c r="CA7" i="9" l="1"/>
  <c r="CA6" i="9" s="1"/>
  <c r="CB6" i="9" s="1"/>
  <c r="CC6" i="9" s="1"/>
  <c r="CD6" i="9" s="1"/>
  <c r="CE6" i="9" s="1"/>
  <c r="CF6" i="9" s="1"/>
  <c r="CG6" i="9" s="1"/>
  <c r="CB9" i="9"/>
  <c r="CC9" i="9" s="1"/>
  <c r="CD9" i="9" s="1"/>
  <c r="CE9" i="9" s="1"/>
  <c r="CF9" i="9" s="1"/>
  <c r="CG9" i="9" s="1"/>
  <c r="CH9" i="9" s="1"/>
  <c r="AG10" i="9"/>
  <c r="CH7" i="9" l="1"/>
  <c r="CH6" i="9" s="1"/>
  <c r="CI6" i="9" s="1"/>
  <c r="CJ6" i="9" s="1"/>
  <c r="CK6" i="9" s="1"/>
  <c r="CL6" i="9" s="1"/>
  <c r="CM6" i="9" s="1"/>
  <c r="CN6" i="9" s="1"/>
  <c r="CI9" i="9"/>
  <c r="CJ9" i="9" s="1"/>
  <c r="CK9" i="9" s="1"/>
  <c r="CL9" i="9" s="1"/>
  <c r="CM9" i="9" s="1"/>
  <c r="CN9" i="9" s="1"/>
  <c r="CO9" i="9" s="1"/>
  <c r="AH10" i="9"/>
  <c r="CO7" i="9" l="1"/>
  <c r="CO6" i="9" s="1"/>
  <c r="CP6" i="9" s="1"/>
  <c r="CQ6" i="9" s="1"/>
  <c r="CR6" i="9" s="1"/>
  <c r="CS6" i="9" s="1"/>
  <c r="CT6" i="9" s="1"/>
  <c r="CU6" i="9" s="1"/>
  <c r="CP9" i="9"/>
  <c r="CQ9" i="9" s="1"/>
  <c r="CR9" i="9" s="1"/>
  <c r="CS9" i="9" s="1"/>
  <c r="CT9" i="9" s="1"/>
  <c r="CU9" i="9" s="1"/>
  <c r="CV9" i="9" s="1"/>
  <c r="AI10" i="9"/>
  <c r="CV7" i="9" l="1"/>
  <c r="CV6" i="9" s="1"/>
  <c r="CW6" i="9" s="1"/>
  <c r="CX6" i="9" s="1"/>
  <c r="CY6" i="9" s="1"/>
  <c r="CZ6" i="9" s="1"/>
  <c r="DA6" i="9" s="1"/>
  <c r="DB6" i="9" s="1"/>
  <c r="CW9" i="9"/>
  <c r="CX9" i="9" s="1"/>
  <c r="CY9" i="9" s="1"/>
  <c r="CZ9" i="9" s="1"/>
  <c r="DA9" i="9" s="1"/>
  <c r="DB9" i="9" s="1"/>
  <c r="DC9" i="9" s="1"/>
  <c r="AJ10" i="9"/>
  <c r="DC7" i="9" l="1"/>
  <c r="DC6" i="9" s="1"/>
  <c r="DD6" i="9" s="1"/>
  <c r="DE6" i="9" s="1"/>
  <c r="DF6" i="9" s="1"/>
  <c r="DG6" i="9" s="1"/>
  <c r="DH6" i="9" s="1"/>
  <c r="DI6" i="9" s="1"/>
  <c r="DD9" i="9"/>
  <c r="DE9" i="9" s="1"/>
  <c r="DF9" i="9" s="1"/>
  <c r="DG9" i="9" s="1"/>
  <c r="DH9" i="9" s="1"/>
  <c r="DI9" i="9" s="1"/>
  <c r="DJ9" i="9" s="1"/>
  <c r="AK8" i="9"/>
  <c r="DJ7" i="9" l="1"/>
  <c r="DJ6" i="9" s="1"/>
  <c r="DK6" i="9" s="1"/>
  <c r="DL6" i="9" s="1"/>
  <c r="DM6" i="9" s="1"/>
  <c r="DN6" i="9" s="1"/>
  <c r="DO6" i="9" s="1"/>
  <c r="DP6" i="9" s="1"/>
  <c r="DK9" i="9"/>
  <c r="DL9" i="9" s="1"/>
  <c r="DM9" i="9" s="1"/>
  <c r="DN9" i="9" s="1"/>
  <c r="DO9" i="9" s="1"/>
  <c r="DP9" i="9" s="1"/>
  <c r="DQ9" i="9" s="1"/>
  <c r="AK10" i="9"/>
  <c r="AL10" i="9"/>
  <c r="DQ7" i="9" l="1"/>
  <c r="DQ6" i="9" s="1"/>
  <c r="DR6" i="9" s="1"/>
  <c r="DS6" i="9" s="1"/>
  <c r="DT6" i="9" s="1"/>
  <c r="DU6" i="9" s="1"/>
  <c r="DV6" i="9" s="1"/>
  <c r="DW6" i="9" s="1"/>
  <c r="DR9" i="9"/>
  <c r="DS9" i="9" s="1"/>
  <c r="DT9" i="9" s="1"/>
  <c r="DU9" i="9" s="1"/>
  <c r="DV9" i="9" s="1"/>
  <c r="DW9" i="9" s="1"/>
  <c r="DX9" i="9" s="1"/>
  <c r="AM10" i="9"/>
  <c r="DX7" i="9" l="1"/>
  <c r="DX6" i="9" s="1"/>
  <c r="DY6" i="9" s="1"/>
  <c r="DZ6" i="9" s="1"/>
  <c r="EA6" i="9" s="1"/>
  <c r="EB6" i="9" s="1"/>
  <c r="EC6" i="9" s="1"/>
  <c r="ED6" i="9" s="1"/>
  <c r="DY9" i="9"/>
  <c r="DZ9" i="9" s="1"/>
  <c r="EA9" i="9" s="1"/>
  <c r="EB9" i="9" s="1"/>
  <c r="EC9" i="9" s="1"/>
  <c r="ED9" i="9" s="1"/>
  <c r="EE9" i="9" s="1"/>
  <c r="AN10" i="9"/>
  <c r="EE7" i="9" l="1"/>
  <c r="EE6" i="9" s="1"/>
  <c r="EF6" i="9" s="1"/>
  <c r="EG6" i="9" s="1"/>
  <c r="EH6" i="9" s="1"/>
  <c r="EI6" i="9" s="1"/>
  <c r="EJ6" i="9" s="1"/>
  <c r="EK6" i="9" s="1"/>
  <c r="EF9" i="9"/>
  <c r="EG9" i="9" s="1"/>
  <c r="EH9" i="9" s="1"/>
  <c r="EI9" i="9" s="1"/>
  <c r="EJ9" i="9" s="1"/>
  <c r="EK9" i="9" s="1"/>
  <c r="EL9" i="9" s="1"/>
  <c r="AO10" i="9"/>
  <c r="EL7" i="9" l="1"/>
  <c r="EL6" i="9" s="1"/>
  <c r="EM6" i="9" s="1"/>
  <c r="EN6" i="9" s="1"/>
  <c r="EO6" i="9" s="1"/>
  <c r="EP6" i="9" s="1"/>
  <c r="EQ6" i="9" s="1"/>
  <c r="ER6" i="9" s="1"/>
  <c r="EM9" i="9"/>
  <c r="EN9" i="9" s="1"/>
  <c r="EO9" i="9" s="1"/>
  <c r="EP9" i="9" s="1"/>
  <c r="EQ9" i="9" s="1"/>
  <c r="ER9" i="9" s="1"/>
  <c r="ES9" i="9" s="1"/>
  <c r="AP10" i="9"/>
  <c r="ES7" i="9" l="1"/>
  <c r="ES6" i="9" s="1"/>
  <c r="ET6" i="9" s="1"/>
  <c r="EU6" i="9" s="1"/>
  <c r="EV6" i="9" s="1"/>
  <c r="EW6" i="9" s="1"/>
  <c r="EX6" i="9" s="1"/>
  <c r="EY6" i="9" s="1"/>
  <c r="ET9" i="9"/>
  <c r="EU9" i="9" s="1"/>
  <c r="EV9" i="9" s="1"/>
  <c r="EW9" i="9" s="1"/>
  <c r="EX9" i="9" s="1"/>
  <c r="EY9" i="9" s="1"/>
  <c r="EZ9" i="9" s="1"/>
  <c r="AQ10" i="9"/>
  <c r="EZ7" i="9" l="1"/>
  <c r="EZ6" i="9" s="1"/>
  <c r="FA6" i="9" s="1"/>
  <c r="FB6" i="9" s="1"/>
  <c r="FC6" i="9" s="1"/>
  <c r="FD6" i="9" s="1"/>
  <c r="FE6" i="9" s="1"/>
  <c r="FF6" i="9" s="1"/>
  <c r="FA9" i="9"/>
  <c r="FB9" i="9" s="1"/>
  <c r="FC9" i="9" s="1"/>
  <c r="FD9" i="9" s="1"/>
  <c r="FE9" i="9" s="1"/>
  <c r="FF9" i="9" s="1"/>
  <c r="FG9" i="9" s="1"/>
  <c r="AR8" i="9"/>
  <c r="FG7" i="9" l="1"/>
  <c r="FG6" i="9" s="1"/>
  <c r="FH6" i="9" s="1"/>
  <c r="FI6" i="9" s="1"/>
  <c r="FJ6" i="9" s="1"/>
  <c r="FK6" i="9" s="1"/>
  <c r="FL6" i="9" s="1"/>
  <c r="FM6" i="9" s="1"/>
  <c r="FH9" i="9"/>
  <c r="FI9" i="9" s="1"/>
  <c r="FJ9" i="9" s="1"/>
  <c r="FK9" i="9" s="1"/>
  <c r="FL9" i="9" s="1"/>
  <c r="FM9" i="9" s="1"/>
  <c r="FN9" i="9" s="1"/>
  <c r="AR10" i="9"/>
  <c r="AS10" i="9"/>
  <c r="FN7" i="9" l="1"/>
  <c r="FN6" i="9" s="1"/>
  <c r="FO6" i="9" s="1"/>
  <c r="FP6" i="9" s="1"/>
  <c r="FQ6" i="9" s="1"/>
  <c r="FR6" i="9" s="1"/>
  <c r="FS6" i="9" s="1"/>
  <c r="FT6" i="9" s="1"/>
  <c r="FO9" i="9"/>
  <c r="FP9" i="9" s="1"/>
  <c r="FQ9" i="9" s="1"/>
  <c r="FR9" i="9" s="1"/>
  <c r="FS9" i="9" s="1"/>
  <c r="FT9" i="9" s="1"/>
  <c r="FU9" i="9" s="1"/>
  <c r="AT10" i="9"/>
  <c r="FU7" i="9" l="1"/>
  <c r="FU6" i="9" s="1"/>
  <c r="FV6" i="9" s="1"/>
  <c r="FW6" i="9" s="1"/>
  <c r="FX6" i="9" s="1"/>
  <c r="FY6" i="9" s="1"/>
  <c r="FZ6" i="9" s="1"/>
  <c r="GA6" i="9" s="1"/>
  <c r="FV9" i="9"/>
  <c r="FW9" i="9" s="1"/>
  <c r="FX9" i="9" s="1"/>
  <c r="FY9" i="9" s="1"/>
  <c r="FZ9" i="9" s="1"/>
  <c r="GA9" i="9" s="1"/>
  <c r="GB9" i="9" s="1"/>
  <c r="AU10" i="9"/>
  <c r="GB7" i="9" l="1"/>
  <c r="GB6" i="9" s="1"/>
  <c r="GC6" i="9" s="1"/>
  <c r="GD6" i="9" s="1"/>
  <c r="GE6" i="9" s="1"/>
  <c r="GF6" i="9" s="1"/>
  <c r="GG6" i="9" s="1"/>
  <c r="GH6" i="9" s="1"/>
  <c r="GC9" i="9"/>
  <c r="GD9" i="9" s="1"/>
  <c r="GE9" i="9" s="1"/>
  <c r="GF9" i="9" s="1"/>
  <c r="GG9" i="9" s="1"/>
  <c r="GH9" i="9" s="1"/>
  <c r="GI9" i="9" s="1"/>
  <c r="AV10" i="9"/>
  <c r="GI7" i="9" l="1"/>
  <c r="GI6" i="9" s="1"/>
  <c r="GJ6" i="9" s="1"/>
  <c r="GK6" i="9" s="1"/>
  <c r="GL6" i="9" s="1"/>
  <c r="GM6" i="9" s="1"/>
  <c r="GN6" i="9" s="1"/>
  <c r="GO6" i="9" s="1"/>
  <c r="GJ9" i="9"/>
  <c r="GK9" i="9" s="1"/>
  <c r="GL9" i="9" s="1"/>
  <c r="GM9" i="9" s="1"/>
  <c r="GN9" i="9" s="1"/>
  <c r="GO9" i="9" s="1"/>
  <c r="GP9" i="9" s="1"/>
  <c r="AW10" i="9"/>
  <c r="GP7" i="9" l="1"/>
  <c r="GP6" i="9" s="1"/>
  <c r="GQ6" i="9" s="1"/>
  <c r="GR6" i="9" s="1"/>
  <c r="GS6" i="9" s="1"/>
  <c r="GT6" i="9" s="1"/>
  <c r="GU6" i="9" s="1"/>
  <c r="GV6" i="9" s="1"/>
  <c r="GQ9" i="9"/>
  <c r="GR9" i="9" s="1"/>
  <c r="GS9" i="9" s="1"/>
  <c r="GT9" i="9" s="1"/>
  <c r="GU9" i="9" s="1"/>
  <c r="GV9" i="9" s="1"/>
  <c r="GW9" i="9" s="1"/>
  <c r="AX10" i="9"/>
  <c r="GW7" i="9" l="1"/>
  <c r="GW6" i="9" s="1"/>
  <c r="GX6" i="9" s="1"/>
  <c r="GY6" i="9" s="1"/>
  <c r="GZ6" i="9" s="1"/>
  <c r="HA6" i="9" s="1"/>
  <c r="HB6" i="9" s="1"/>
  <c r="HC6" i="9" s="1"/>
  <c r="GX9" i="9"/>
  <c r="GY9" i="9" s="1"/>
  <c r="GZ9" i="9" s="1"/>
  <c r="HA9" i="9" s="1"/>
  <c r="HB9" i="9" s="1"/>
  <c r="HC9" i="9" s="1"/>
  <c r="HD9" i="9" s="1"/>
  <c r="AY8" i="9"/>
  <c r="HD7" i="9" l="1"/>
  <c r="HD6" i="9" s="1"/>
  <c r="HE6" i="9" s="1"/>
  <c r="HF6" i="9" s="1"/>
  <c r="HG6" i="9" s="1"/>
  <c r="HH6" i="9" s="1"/>
  <c r="HI6" i="9" s="1"/>
  <c r="HJ6" i="9" s="1"/>
  <c r="HE9" i="9"/>
  <c r="HF9" i="9" s="1"/>
  <c r="HG9" i="9" s="1"/>
  <c r="HH9" i="9" s="1"/>
  <c r="HI9" i="9" s="1"/>
  <c r="HJ9" i="9" s="1"/>
  <c r="HK9" i="9" s="1"/>
  <c r="AY10" i="9"/>
  <c r="AZ10" i="9"/>
  <c r="HK7" i="9" l="1"/>
  <c r="HK6" i="9" s="1"/>
  <c r="HL6" i="9" s="1"/>
  <c r="HM6" i="9" s="1"/>
  <c r="HN6" i="9" s="1"/>
  <c r="HO6" i="9" s="1"/>
  <c r="HP6" i="9" s="1"/>
  <c r="HQ6" i="9" s="1"/>
  <c r="HL9" i="9"/>
  <c r="HM9" i="9" s="1"/>
  <c r="HN9" i="9" s="1"/>
  <c r="HO9" i="9" s="1"/>
  <c r="HP9" i="9" s="1"/>
  <c r="HQ9" i="9" s="1"/>
  <c r="HR9" i="9" s="1"/>
  <c r="BA10" i="9"/>
  <c r="HR7" i="9" l="1"/>
  <c r="HR6" i="9" s="1"/>
  <c r="HS6" i="9" s="1"/>
  <c r="HT6" i="9" s="1"/>
  <c r="HU6" i="9" s="1"/>
  <c r="HV6" i="9" s="1"/>
  <c r="HW6" i="9" s="1"/>
  <c r="HX6" i="9" s="1"/>
  <c r="HS9" i="9"/>
  <c r="HT9" i="9" s="1"/>
  <c r="HU9" i="9" s="1"/>
  <c r="HV9" i="9" s="1"/>
  <c r="HW9" i="9" s="1"/>
  <c r="HX9" i="9" s="1"/>
  <c r="HY9" i="9" s="1"/>
  <c r="BB10" i="9"/>
  <c r="HY7" i="9" l="1"/>
  <c r="HY6" i="9" s="1"/>
  <c r="HZ6" i="9" s="1"/>
  <c r="IA6" i="9" s="1"/>
  <c r="IB6" i="9" s="1"/>
  <c r="IC6" i="9" s="1"/>
  <c r="ID6" i="9" s="1"/>
  <c r="IE6" i="9" s="1"/>
  <c r="HZ9" i="9"/>
  <c r="IA9" i="9" s="1"/>
  <c r="IB9" i="9" s="1"/>
  <c r="IC9" i="9" s="1"/>
  <c r="ID9" i="9" s="1"/>
  <c r="IE9" i="9" s="1"/>
  <c r="IF9" i="9" s="1"/>
  <c r="BC10" i="9"/>
  <c r="IF7" i="9" l="1"/>
  <c r="IF6" i="9" s="1"/>
  <c r="IG6" i="9" s="1"/>
  <c r="IH6" i="9" s="1"/>
  <c r="II6" i="9" s="1"/>
  <c r="IJ6" i="9" s="1"/>
  <c r="IK6" i="9" s="1"/>
  <c r="IL6" i="9" s="1"/>
  <c r="IG9" i="9"/>
  <c r="IH9" i="9" s="1"/>
  <c r="II9" i="9" s="1"/>
  <c r="IJ9" i="9" s="1"/>
  <c r="IK9" i="9" s="1"/>
  <c r="IL9" i="9" s="1"/>
  <c r="IM9" i="9" s="1"/>
  <c r="BD10" i="9"/>
  <c r="IM7" i="9" l="1"/>
  <c r="IM6" i="9" s="1"/>
  <c r="IN6" i="9" s="1"/>
  <c r="IO6" i="9" s="1"/>
  <c r="IP6" i="9" s="1"/>
  <c r="IQ6" i="9" s="1"/>
  <c r="IR6" i="9" s="1"/>
  <c r="IS6" i="9" s="1"/>
  <c r="IN9" i="9"/>
  <c r="IO9" i="9" s="1"/>
  <c r="IP9" i="9" s="1"/>
  <c r="IQ9" i="9" s="1"/>
  <c r="IR9" i="9" s="1"/>
  <c r="IS9" i="9" s="1"/>
  <c r="IT9" i="9" s="1"/>
  <c r="BE10" i="9"/>
  <c r="IT7" i="9" l="1"/>
  <c r="IT6" i="9" s="1"/>
  <c r="IU6" i="9" s="1"/>
  <c r="IV6" i="9" s="1"/>
  <c r="IW6" i="9" s="1"/>
  <c r="IX6" i="9" s="1"/>
  <c r="IY6" i="9" s="1"/>
  <c r="IZ6" i="9" s="1"/>
  <c r="IU9" i="9"/>
  <c r="IV9" i="9" s="1"/>
  <c r="IW9" i="9" s="1"/>
  <c r="IX9" i="9" s="1"/>
  <c r="IY9" i="9" s="1"/>
  <c r="IZ9" i="9" s="1"/>
  <c r="JA9" i="9" s="1"/>
  <c r="BF8" i="9"/>
  <c r="JA7" i="9" l="1"/>
  <c r="JA6" i="9" s="1"/>
  <c r="JB6" i="9" s="1"/>
  <c r="JC6" i="9" s="1"/>
  <c r="JD6" i="9" s="1"/>
  <c r="JE6" i="9" s="1"/>
  <c r="JF6" i="9" s="1"/>
  <c r="JG6" i="9" s="1"/>
  <c r="JB9" i="9"/>
  <c r="JC9" i="9" s="1"/>
  <c r="JD9" i="9" s="1"/>
  <c r="JE9" i="9" s="1"/>
  <c r="JF9" i="9" s="1"/>
  <c r="JG9" i="9" s="1"/>
  <c r="JH9" i="9" s="1"/>
  <c r="BF10" i="9"/>
  <c r="BG10" i="9"/>
  <c r="JH7" i="9" l="1"/>
  <c r="JH6" i="9" s="1"/>
  <c r="JI6" i="9" s="1"/>
  <c r="JJ6" i="9" s="1"/>
  <c r="JK6" i="9" s="1"/>
  <c r="JL6" i="9" s="1"/>
  <c r="JM6" i="9" s="1"/>
  <c r="JN6" i="9" s="1"/>
  <c r="JI9" i="9"/>
  <c r="JJ9" i="9" s="1"/>
  <c r="JK9" i="9" s="1"/>
  <c r="JL9" i="9" s="1"/>
  <c r="JM9" i="9" s="1"/>
  <c r="JN9" i="9" s="1"/>
  <c r="JO9" i="9" s="1"/>
  <c r="BH10" i="9"/>
  <c r="JO7" i="9" l="1"/>
  <c r="JO6" i="9" s="1"/>
  <c r="JP6" i="9" s="1"/>
  <c r="JQ6" i="9" s="1"/>
  <c r="JR6" i="9" s="1"/>
  <c r="JS6" i="9" s="1"/>
  <c r="JT6" i="9" s="1"/>
  <c r="JU6" i="9" s="1"/>
  <c r="JP9" i="9"/>
  <c r="JQ9" i="9" s="1"/>
  <c r="JR9" i="9" s="1"/>
  <c r="JS9" i="9" s="1"/>
  <c r="JT9" i="9" s="1"/>
  <c r="JU9" i="9" s="1"/>
  <c r="JV9" i="9" s="1"/>
  <c r="BI10" i="9"/>
  <c r="JV7" i="9" l="1"/>
  <c r="JV6" i="9" s="1"/>
  <c r="JW6" i="9" s="1"/>
  <c r="JX6" i="9" s="1"/>
  <c r="JY6" i="9" s="1"/>
  <c r="JZ6" i="9" s="1"/>
  <c r="KA6" i="9" s="1"/>
  <c r="KB6" i="9" s="1"/>
  <c r="JW9" i="9"/>
  <c r="JX9" i="9" s="1"/>
  <c r="JY9" i="9" s="1"/>
  <c r="JZ9" i="9" s="1"/>
  <c r="KA9" i="9" s="1"/>
  <c r="KB9" i="9" s="1"/>
  <c r="KC9" i="9" s="1"/>
  <c r="BJ10" i="9"/>
  <c r="KC7" i="9" l="1"/>
  <c r="KC6" i="9" s="1"/>
  <c r="KD6" i="9" s="1"/>
  <c r="KE6" i="9" s="1"/>
  <c r="KF6" i="9" s="1"/>
  <c r="KG6" i="9" s="1"/>
  <c r="KH6" i="9" s="1"/>
  <c r="KI6" i="9" s="1"/>
  <c r="KD9" i="9"/>
  <c r="KE9" i="9" s="1"/>
  <c r="KF9" i="9" s="1"/>
  <c r="KG9" i="9" s="1"/>
  <c r="KH9" i="9" s="1"/>
  <c r="KI9" i="9" s="1"/>
  <c r="KJ9" i="9" s="1"/>
  <c r="BK10" i="9"/>
  <c r="KJ7" i="9" l="1"/>
  <c r="KJ6" i="9" s="1"/>
  <c r="KK6" i="9" s="1"/>
  <c r="KL6" i="9" s="1"/>
  <c r="KM6" i="9" s="1"/>
  <c r="KN6" i="9" s="1"/>
  <c r="KO6" i="9" s="1"/>
  <c r="KP6" i="9" s="1"/>
  <c r="KK9" i="9"/>
  <c r="KL9" i="9" s="1"/>
  <c r="KM9" i="9" s="1"/>
  <c r="KN9" i="9" s="1"/>
  <c r="KO9" i="9" s="1"/>
  <c r="KP9" i="9" s="1"/>
  <c r="KQ9" i="9" s="1"/>
  <c r="BL10" i="9"/>
  <c r="KQ7" i="9" l="1"/>
  <c r="KQ6" i="9" s="1"/>
  <c r="KR6" i="9" s="1"/>
  <c r="KS6" i="9" s="1"/>
  <c r="KT6" i="9" s="1"/>
  <c r="KU6" i="9" s="1"/>
  <c r="KV6" i="9" s="1"/>
  <c r="KW6" i="9" s="1"/>
  <c r="KR9" i="9"/>
  <c r="KS9" i="9" s="1"/>
  <c r="KT9" i="9" s="1"/>
  <c r="KU9" i="9" s="1"/>
  <c r="KV9" i="9" s="1"/>
  <c r="KW9" i="9" s="1"/>
  <c r="KX9" i="9" s="1"/>
  <c r="BM8" i="9"/>
  <c r="KX7" i="9" l="1"/>
  <c r="KX6" i="9" s="1"/>
  <c r="KY6" i="9" s="1"/>
  <c r="KZ6" i="9" s="1"/>
  <c r="LA6" i="9" s="1"/>
  <c r="LB6" i="9" s="1"/>
  <c r="LC6" i="9" s="1"/>
  <c r="LD6" i="9" s="1"/>
  <c r="KY9" i="9"/>
  <c r="KZ9" i="9" s="1"/>
  <c r="LA9" i="9" s="1"/>
  <c r="LB9" i="9" s="1"/>
  <c r="LC9" i="9" s="1"/>
  <c r="LD9" i="9" s="1"/>
  <c r="LE9" i="9" s="1"/>
  <c r="BM10" i="9"/>
  <c r="BN10" i="9"/>
  <c r="LE7" i="9" l="1"/>
  <c r="LE6" i="9" s="1"/>
  <c r="LF6" i="9" s="1"/>
  <c r="LG6" i="9" s="1"/>
  <c r="LH6" i="9" s="1"/>
  <c r="LI6" i="9" s="1"/>
  <c r="LJ6" i="9" s="1"/>
  <c r="LK6" i="9" s="1"/>
  <c r="LF9" i="9"/>
  <c r="LG9" i="9" s="1"/>
  <c r="LH9" i="9" s="1"/>
  <c r="LI9" i="9" s="1"/>
  <c r="LJ9" i="9" s="1"/>
  <c r="LK9" i="9" s="1"/>
  <c r="LL9" i="9" s="1"/>
  <c r="BO10" i="9"/>
  <c r="LL7" i="9" l="1"/>
  <c r="LL6" i="9" s="1"/>
  <c r="LM6" i="9" s="1"/>
  <c r="LN6" i="9" s="1"/>
  <c r="LO6" i="9" s="1"/>
  <c r="LP6" i="9" s="1"/>
  <c r="LQ6" i="9" s="1"/>
  <c r="LR6" i="9" s="1"/>
  <c r="LM9" i="9"/>
  <c r="LN9" i="9" s="1"/>
  <c r="LO9" i="9" s="1"/>
  <c r="LP9" i="9" s="1"/>
  <c r="LQ9" i="9" s="1"/>
  <c r="LR9" i="9" s="1"/>
  <c r="LS9" i="9" s="1"/>
  <c r="BP10" i="9"/>
  <c r="LS7" i="9" l="1"/>
  <c r="LS6" i="9" s="1"/>
  <c r="LT6" i="9" s="1"/>
  <c r="LU6" i="9" s="1"/>
  <c r="LV6" i="9" s="1"/>
  <c r="LW6" i="9" s="1"/>
  <c r="LX6" i="9" s="1"/>
  <c r="LY6" i="9" s="1"/>
  <c r="LT9" i="9"/>
  <c r="LU9" i="9" s="1"/>
  <c r="LV9" i="9" s="1"/>
  <c r="LW9" i="9" s="1"/>
  <c r="LX9" i="9" s="1"/>
  <c r="LY9" i="9" s="1"/>
  <c r="LZ9" i="9" s="1"/>
  <c r="BQ10" i="9"/>
  <c r="LZ7" i="9" l="1"/>
  <c r="LZ6" i="9" s="1"/>
  <c r="MA6" i="9" s="1"/>
  <c r="MB6" i="9" s="1"/>
  <c r="MC6" i="9" s="1"/>
  <c r="MD6" i="9" s="1"/>
  <c r="ME6" i="9" s="1"/>
  <c r="MF6" i="9" s="1"/>
  <c r="MA9" i="9"/>
  <c r="MB9" i="9" s="1"/>
  <c r="MC9" i="9" s="1"/>
  <c r="MD9" i="9" s="1"/>
  <c r="ME9" i="9" s="1"/>
  <c r="MF9" i="9" s="1"/>
  <c r="MG9" i="9" s="1"/>
  <c r="BR10" i="9"/>
  <c r="MG7" i="9" l="1"/>
  <c r="MG6" i="9" s="1"/>
  <c r="MH6" i="9" s="1"/>
  <c r="MI6" i="9" s="1"/>
  <c r="MJ6" i="9" s="1"/>
  <c r="MK6" i="9" s="1"/>
  <c r="ML6" i="9" s="1"/>
  <c r="MM6" i="9" s="1"/>
  <c r="MH9" i="9"/>
  <c r="MI9" i="9" s="1"/>
  <c r="MJ9" i="9" s="1"/>
  <c r="MK9" i="9" s="1"/>
  <c r="ML9" i="9" s="1"/>
  <c r="MM9" i="9" s="1"/>
  <c r="MN9" i="9" s="1"/>
  <c r="BS10" i="9"/>
  <c r="MN7" i="9" l="1"/>
  <c r="MN6" i="9" s="1"/>
  <c r="MO6" i="9" s="1"/>
  <c r="MP6" i="9" s="1"/>
  <c r="MQ6" i="9" s="1"/>
  <c r="MR6" i="9" s="1"/>
  <c r="MS6" i="9" s="1"/>
  <c r="MT6" i="9" s="1"/>
  <c r="MO9" i="9"/>
  <c r="MP9" i="9" s="1"/>
  <c r="MQ9" i="9" s="1"/>
  <c r="MR9" i="9" s="1"/>
  <c r="MS9" i="9" s="1"/>
  <c r="MT9" i="9" s="1"/>
  <c r="MU9" i="9" s="1"/>
  <c r="BT8" i="9"/>
  <c r="MU7" i="9" l="1"/>
  <c r="MU6" i="9" s="1"/>
  <c r="MV6" i="9" s="1"/>
  <c r="MW6" i="9" s="1"/>
  <c r="MX6" i="9" s="1"/>
  <c r="MY6" i="9" s="1"/>
  <c r="MZ6" i="9" s="1"/>
  <c r="NA6" i="9" s="1"/>
  <c r="MV9" i="9"/>
  <c r="MW9" i="9" s="1"/>
  <c r="MX9" i="9" s="1"/>
  <c r="MY9" i="9" s="1"/>
  <c r="MZ9" i="9" s="1"/>
  <c r="NA9" i="9" s="1"/>
  <c r="NB9" i="9" s="1"/>
  <c r="BT10" i="9"/>
  <c r="BU10" i="9"/>
  <c r="NB7" i="9" l="1"/>
  <c r="NB6" i="9" s="1"/>
  <c r="NC6" i="9" s="1"/>
  <c r="ND6" i="9" s="1"/>
  <c r="NE6" i="9" s="1"/>
  <c r="NF6" i="9" s="1"/>
  <c r="NG6" i="9" s="1"/>
  <c r="NH6" i="9" s="1"/>
  <c r="NC9" i="9"/>
  <c r="ND9" i="9" s="1"/>
  <c r="NE9" i="9" s="1"/>
  <c r="NF9" i="9" s="1"/>
  <c r="NG9" i="9" s="1"/>
  <c r="NH9" i="9" s="1"/>
  <c r="NI9" i="9" s="1"/>
  <c r="BV10" i="9"/>
  <c r="NI7" i="9" l="1"/>
  <c r="NI6" i="9" s="1"/>
  <c r="NJ6" i="9" s="1"/>
  <c r="NK6" i="9" s="1"/>
  <c r="NL6" i="9" s="1"/>
  <c r="NM6" i="9" s="1"/>
  <c r="NN6" i="9" s="1"/>
  <c r="NO6" i="9" s="1"/>
  <c r="NJ9" i="9"/>
  <c r="NK9" i="9" s="1"/>
  <c r="NL9" i="9" s="1"/>
  <c r="NM9" i="9" s="1"/>
  <c r="NN9" i="9" s="1"/>
  <c r="NO9" i="9" s="1"/>
  <c r="NP9" i="9" s="1"/>
  <c r="BW10" i="9"/>
  <c r="NP7" i="9" l="1"/>
  <c r="NP6" i="9" s="1"/>
  <c r="NQ6" i="9" s="1"/>
  <c r="NR6" i="9" s="1"/>
  <c r="NS6" i="9" s="1"/>
  <c r="NT6" i="9" s="1"/>
  <c r="NU6" i="9" s="1"/>
  <c r="NV6" i="9" s="1"/>
  <c r="NQ9" i="9"/>
  <c r="NR9" i="9" s="1"/>
  <c r="NS9" i="9" s="1"/>
  <c r="NT9" i="9" s="1"/>
  <c r="NU9" i="9" s="1"/>
  <c r="NV9" i="9" s="1"/>
  <c r="NW9" i="9" s="1"/>
  <c r="BX10" i="9"/>
  <c r="NW7" i="9" l="1"/>
  <c r="NX9" i="9"/>
  <c r="NY9" i="9" s="1"/>
  <c r="NZ9" i="9" s="1"/>
  <c r="OA9" i="9" s="1"/>
  <c r="OB9" i="9" s="1"/>
  <c r="OC9" i="9" s="1"/>
  <c r="BY10" i="9"/>
  <c r="L11" i="9" l="1" a="1"/>
  <c r="L11" i="9" s="1"/>
  <c r="L14" i="9" a="1"/>
  <c r="L14" i="9" s="1"/>
  <c r="L15" i="9" a="1"/>
  <c r="L15" i="9" s="1"/>
  <c r="L12" i="9" a="1"/>
  <c r="L12" i="9" s="1"/>
  <c r="L13" i="9" a="1"/>
  <c r="L13" i="9" s="1"/>
  <c r="NW6" i="9"/>
  <c r="NX6" i="9" s="1"/>
  <c r="NY6" i="9" s="1"/>
  <c r="NZ6" i="9" s="1"/>
  <c r="OA6" i="9" s="1"/>
  <c r="OB6" i="9" s="1"/>
  <c r="OC6" i="9" s="1"/>
  <c r="AO6" i="14"/>
  <c r="AG5" i="14"/>
  <c r="O5" i="14"/>
  <c r="BB6" i="14"/>
  <c r="M6" i="14"/>
  <c r="AX4" i="14"/>
  <c r="M5" i="14"/>
  <c r="AE4" i="14"/>
  <c r="AW6" i="14"/>
  <c r="AC6" i="14"/>
  <c r="J4" i="14"/>
  <c r="AF4" i="14"/>
  <c r="AH6" i="14"/>
  <c r="P6" i="14"/>
  <c r="BA5" i="14"/>
  <c r="AV6" i="14"/>
  <c r="T4" i="14"/>
  <c r="AJ5" i="14"/>
  <c r="AQ6" i="14"/>
  <c r="AN4" i="14"/>
  <c r="AN6" i="14"/>
  <c r="AX5" i="14"/>
  <c r="AR6" i="14"/>
  <c r="R6" i="14"/>
  <c r="S4" i="14"/>
  <c r="AM6" i="14"/>
  <c r="AX6" i="14"/>
  <c r="AU4" i="14"/>
  <c r="AF6" i="14"/>
  <c r="AT4" i="14"/>
  <c r="BB4" i="14"/>
  <c r="AR5" i="14"/>
  <c r="Q6" i="14"/>
  <c r="AL6" i="14"/>
  <c r="L5" i="14"/>
  <c r="AD5" i="14"/>
  <c r="AK5" i="14"/>
  <c r="S6" i="14"/>
  <c r="AJ6" i="14"/>
  <c r="AG4" i="14"/>
  <c r="AT5" i="14"/>
  <c r="AA4" i="14"/>
  <c r="AC4" i="14"/>
  <c r="AV5" i="14"/>
  <c r="AI4" i="14"/>
  <c r="T6" i="14"/>
  <c r="AO4" i="14"/>
  <c r="AT6" i="14"/>
  <c r="AY4" i="14"/>
  <c r="AB6" i="14"/>
  <c r="AZ4" i="14"/>
  <c r="AE5" i="14"/>
  <c r="J5" i="14"/>
  <c r="AO5" i="14"/>
  <c r="AM5" i="14"/>
  <c r="N4" i="14"/>
  <c r="BC4" i="14"/>
  <c r="Y6" i="14"/>
  <c r="W4" i="14"/>
  <c r="AY6" i="14"/>
  <c r="U6" i="14"/>
  <c r="AC5" i="14"/>
  <c r="AR4" i="14"/>
  <c r="X4" i="14"/>
  <c r="W6" i="14"/>
  <c r="AP4" i="14"/>
  <c r="AA5" i="14"/>
  <c r="AY5" i="14"/>
  <c r="AP5" i="14"/>
  <c r="K5" i="14"/>
  <c r="U4" i="14"/>
  <c r="BD5" i="14"/>
  <c r="AW4" i="14"/>
  <c r="AK6" i="14"/>
  <c r="N5" i="14"/>
  <c r="AD6" i="14"/>
  <c r="AB4" i="14"/>
  <c r="Z6" i="14"/>
  <c r="P5" i="14"/>
  <c r="V6" i="14"/>
  <c r="AH4" i="14"/>
  <c r="AS6" i="14"/>
  <c r="S5" i="14"/>
  <c r="AU5" i="14"/>
  <c r="W5" i="14"/>
  <c r="Q5" i="14"/>
  <c r="J6" i="14"/>
  <c r="X6" i="14"/>
  <c r="AI6" i="14"/>
  <c r="AD4" i="14"/>
  <c r="AN5" i="14"/>
  <c r="R4" i="14"/>
  <c r="AV4" i="14"/>
  <c r="X5" i="14"/>
  <c r="Y4" i="14"/>
  <c r="O4" i="14"/>
  <c r="M4" i="14"/>
  <c r="L4" i="14"/>
  <c r="P4" i="14"/>
  <c r="AL5" i="14"/>
  <c r="O6" i="14"/>
  <c r="BC6" i="14"/>
  <c r="R5" i="14"/>
  <c r="Z5" i="14"/>
  <c r="AF5" i="14"/>
  <c r="AI5" i="14"/>
  <c r="V5" i="14"/>
  <c r="V4" i="14"/>
  <c r="U5" i="14"/>
  <c r="AS5" i="14"/>
  <c r="BA4" i="14"/>
  <c r="K6" i="14"/>
  <c r="BD6" i="14"/>
  <c r="AE6" i="14"/>
  <c r="Z4" i="14"/>
  <c r="Q4" i="14"/>
  <c r="AZ5" i="14"/>
  <c r="Y5" i="14"/>
  <c r="AK4" i="14"/>
  <c r="AQ4" i="14"/>
  <c r="N6" i="14"/>
  <c r="AM4" i="14"/>
  <c r="AQ5" i="14"/>
  <c r="AP6" i="14"/>
  <c r="AG6" i="14"/>
  <c r="BA6" i="14"/>
  <c r="AU6" i="14"/>
  <c r="K4" i="14"/>
  <c r="L6" i="14"/>
  <c r="AL4" i="14"/>
  <c r="BB5" i="14"/>
  <c r="AB5" i="14"/>
  <c r="AJ4" i="14"/>
  <c r="AH5" i="14"/>
  <c r="AW5" i="14"/>
  <c r="T5" i="14"/>
  <c r="AS4" i="14"/>
  <c r="AZ6" i="14"/>
  <c r="AA6" i="14"/>
  <c r="BC5" i="14"/>
  <c r="BD4" i="14"/>
  <c r="CA8" i="9"/>
  <c r="BZ10" i="9"/>
  <c r="H14" i="12" l="1"/>
  <c r="F14" i="12"/>
  <c r="G14" i="12"/>
  <c r="F13" i="12"/>
  <c r="G13" i="12"/>
  <c r="G12" i="12"/>
  <c r="F12" i="12"/>
  <c r="H13" i="12"/>
  <c r="H12" i="12"/>
  <c r="M16" i="9"/>
  <c r="N16" i="9"/>
  <c r="O16" i="9"/>
  <c r="N20" i="9"/>
  <c r="M20" i="9"/>
  <c r="O20" i="9"/>
  <c r="O21" i="9"/>
  <c r="N21" i="9"/>
  <c r="M21" i="9"/>
  <c r="O12" i="12"/>
  <c r="J14" i="12"/>
  <c r="I14" i="12"/>
  <c r="O13" i="12"/>
  <c r="J13" i="12"/>
  <c r="I13" i="12"/>
  <c r="J12" i="12"/>
  <c r="I12" i="12"/>
  <c r="M13" i="12"/>
  <c r="O14" i="12"/>
  <c r="M12" i="12"/>
  <c r="L14" i="12"/>
  <c r="K14" i="12"/>
  <c r="L13" i="12"/>
  <c r="K13" i="12"/>
  <c r="N13" i="12"/>
  <c r="L12" i="12"/>
  <c r="K12" i="12"/>
  <c r="N12" i="12"/>
  <c r="N14" i="12"/>
  <c r="M14" i="12"/>
  <c r="N15" i="9"/>
  <c r="M15" i="9"/>
  <c r="O15" i="9"/>
  <c r="N13" i="9"/>
  <c r="M13" i="9"/>
  <c r="O13" i="9"/>
  <c r="M22" i="9"/>
  <c r="O22" i="9"/>
  <c r="N22" i="9"/>
  <c r="M17" i="9"/>
  <c r="O17" i="9"/>
  <c r="N17" i="9"/>
  <c r="N18" i="9"/>
  <c r="O18" i="9"/>
  <c r="M18" i="9"/>
  <c r="M14" i="9"/>
  <c r="O14" i="9"/>
  <c r="N14" i="9"/>
  <c r="N23" i="9"/>
  <c r="O23" i="9"/>
  <c r="M23" i="9"/>
  <c r="C11" i="12"/>
  <c r="N19" i="9"/>
  <c r="O19" i="9"/>
  <c r="M19" i="9"/>
  <c r="F3" i="9"/>
  <c r="O12" i="9"/>
  <c r="M12" i="9"/>
  <c r="N12" i="9"/>
  <c r="O11" i="9"/>
  <c r="M11" i="9"/>
  <c r="CB10" i="9"/>
  <c r="CA10" i="9"/>
  <c r="S23" i="9" l="1" a="1"/>
  <c r="S23" i="9" s="1"/>
  <c r="T23" i="9" s="1"/>
  <c r="S17" i="9" a="1"/>
  <c r="S17" i="9" s="1"/>
  <c r="T17" i="9" s="1"/>
  <c r="S12" i="9" a="1"/>
  <c r="S12" i="9" s="1"/>
  <c r="T12" i="9" s="1"/>
  <c r="S11" i="9" a="1"/>
  <c r="S11" i="9" s="1"/>
  <c r="T11" i="9" s="1"/>
  <c r="S18" i="9" a="1"/>
  <c r="S18" i="9" s="1"/>
  <c r="T18" i="9" s="1"/>
  <c r="F15" i="12"/>
  <c r="S14" i="9" a="1"/>
  <c r="S14" i="9" s="1"/>
  <c r="T14" i="9" s="1"/>
  <c r="S16" i="9" a="1"/>
  <c r="S16" i="9" s="1"/>
  <c r="T16" i="9" s="1"/>
  <c r="G11" i="12"/>
  <c r="G15" i="12"/>
  <c r="H15" i="12"/>
  <c r="H11" i="12"/>
  <c r="F11" i="12"/>
  <c r="S15" i="9" a="1"/>
  <c r="S15" i="9" s="1"/>
  <c r="T15" i="9" s="1"/>
  <c r="S22" i="9" a="1"/>
  <c r="S22" i="9" s="1"/>
  <c r="T22" i="9" s="1"/>
  <c r="S20" i="9" a="1"/>
  <c r="S20" i="9" s="1"/>
  <c r="T20" i="9" s="1"/>
  <c r="S19" i="9" a="1"/>
  <c r="S19" i="9" s="1"/>
  <c r="T19" i="9" s="1"/>
  <c r="S21" i="9" a="1"/>
  <c r="S21" i="9" s="1"/>
  <c r="T21" i="9" s="1"/>
  <c r="S13" i="9" a="1"/>
  <c r="S13" i="9" s="1"/>
  <c r="T13" i="9" s="1"/>
  <c r="P17" i="9"/>
  <c r="P13" i="9"/>
  <c r="P22" i="9"/>
  <c r="O15" i="12"/>
  <c r="O11" i="12"/>
  <c r="P21" i="9"/>
  <c r="P20" i="9"/>
  <c r="Q20" i="9"/>
  <c r="R20" i="9"/>
  <c r="P15" i="9"/>
  <c r="Q21" i="9"/>
  <c r="R21" i="9"/>
  <c r="P16" i="9"/>
  <c r="R16" i="9"/>
  <c r="Q16" i="9"/>
  <c r="J11" i="12"/>
  <c r="J15" i="12"/>
  <c r="I11" i="12"/>
  <c r="I15" i="12"/>
  <c r="M11" i="12"/>
  <c r="N11" i="12"/>
  <c r="M15" i="12"/>
  <c r="L11" i="12"/>
  <c r="L15" i="12"/>
  <c r="N15" i="12"/>
  <c r="K11" i="12"/>
  <c r="K15" i="12"/>
  <c r="R22" i="9"/>
  <c r="P19" i="9"/>
  <c r="Q22" i="9"/>
  <c r="C12" i="12"/>
  <c r="C14" i="12"/>
  <c r="Q17" i="9"/>
  <c r="R17" i="9"/>
  <c r="R13" i="9"/>
  <c r="Q13" i="9"/>
  <c r="R19" i="9"/>
  <c r="Q19" i="9"/>
  <c r="R14" i="9"/>
  <c r="Q15" i="9"/>
  <c r="R15" i="9"/>
  <c r="R23" i="9"/>
  <c r="Q23" i="9"/>
  <c r="P14" i="9"/>
  <c r="P18" i="9"/>
  <c r="R18" i="9"/>
  <c r="Q18" i="9"/>
  <c r="P23" i="9"/>
  <c r="Q14" i="9"/>
  <c r="F7" i="9"/>
  <c r="F4" i="9"/>
  <c r="Q11" i="9"/>
  <c r="P12" i="9"/>
  <c r="Q12" i="9"/>
  <c r="R12" i="9"/>
  <c r="P11" i="9"/>
  <c r="CC10" i="9"/>
  <c r="C15" i="12" l="1"/>
  <c r="I13" i="11"/>
  <c r="I15" i="11" s="1"/>
  <c r="C13" i="11"/>
  <c r="C15" i="11" s="1"/>
  <c r="F8" i="9"/>
  <c r="CD10" i="9"/>
  <c r="CE10" i="9" l="1"/>
  <c r="CF10" i="9" l="1"/>
  <c r="CG10" i="9" l="1"/>
  <c r="CI10" i="9" l="1"/>
  <c r="CH8" i="9"/>
  <c r="CH10" i="9"/>
  <c r="CJ10" i="9" l="1"/>
  <c r="CK10" i="9" l="1"/>
  <c r="CL10" i="9" l="1"/>
  <c r="CM10" i="9" l="1"/>
  <c r="CN10" i="9" l="1"/>
  <c r="CO10" i="9" l="1"/>
  <c r="CO8" i="9"/>
  <c r="CP10" i="9" l="1"/>
  <c r="CQ10" i="9" l="1"/>
  <c r="CR10" i="9" l="1"/>
  <c r="CS10" i="9" l="1"/>
  <c r="CT10" i="9" l="1"/>
  <c r="CU10" i="9" l="1"/>
  <c r="CV10" i="9" l="1"/>
  <c r="CV8" i="9"/>
  <c r="CW10" i="9" l="1"/>
  <c r="CX10" i="9" l="1"/>
  <c r="CY10" i="9" l="1"/>
  <c r="CZ10" i="9" l="1"/>
  <c r="DA10" i="9" l="1"/>
  <c r="DB10" i="9" l="1"/>
  <c r="DC10" i="9" l="1"/>
  <c r="DC8" i="9"/>
  <c r="DD10" i="9" l="1"/>
  <c r="DE10" i="9" l="1"/>
  <c r="DF10" i="9" l="1"/>
  <c r="DG10" i="9" l="1"/>
  <c r="DH10" i="9" l="1"/>
  <c r="DI10" i="9" l="1"/>
  <c r="DJ8" i="9" l="1"/>
  <c r="DJ10" i="9"/>
  <c r="DK10" i="9" l="1"/>
  <c r="DL10" i="9" l="1"/>
  <c r="DM10" i="9" l="1"/>
  <c r="DN10" i="9" l="1"/>
  <c r="DO10" i="9" l="1"/>
  <c r="DP10" i="9" l="1"/>
  <c r="DQ10" i="9" l="1"/>
  <c r="DQ8" i="9"/>
  <c r="DR10" i="9" l="1"/>
  <c r="DS10" i="9" l="1"/>
  <c r="DT10" i="9" l="1"/>
  <c r="DU10" i="9" l="1"/>
  <c r="DV10" i="9" l="1"/>
  <c r="DW10" i="9" l="1"/>
  <c r="DX8" i="9" l="1"/>
  <c r="DX10" i="9"/>
  <c r="DY10" i="9" l="1"/>
  <c r="DZ10" i="9" l="1"/>
  <c r="EA10" i="9" l="1"/>
  <c r="EB10" i="9" l="1"/>
  <c r="EC10" i="9" l="1"/>
  <c r="ED10" i="9" l="1"/>
  <c r="EE8" i="9" l="1"/>
  <c r="EE10" i="9"/>
  <c r="EF10" i="9" l="1"/>
  <c r="EG10" i="9" l="1"/>
  <c r="EH10" i="9" l="1"/>
  <c r="EI10" i="9" l="1"/>
  <c r="EJ10" i="9" l="1"/>
  <c r="EK10" i="9" l="1"/>
  <c r="EL8" i="9" l="1"/>
  <c r="EL10" i="9"/>
  <c r="EM10" i="9" l="1"/>
  <c r="EN10" i="9" l="1"/>
  <c r="EO10" i="9" l="1"/>
  <c r="EP10" i="9" l="1"/>
  <c r="EQ10" i="9" l="1"/>
  <c r="ER10" i="9" l="1"/>
  <c r="ES10" i="9" l="1"/>
  <c r="ES8" i="9"/>
  <c r="ET10" i="9" l="1"/>
  <c r="EU10" i="9" l="1"/>
  <c r="EV10" i="9" l="1"/>
  <c r="EW10" i="9" l="1"/>
  <c r="EX10" i="9" l="1"/>
  <c r="EY10" i="9" l="1"/>
  <c r="EZ10" i="9" l="1"/>
  <c r="EZ8" i="9"/>
  <c r="FA10" i="9" l="1"/>
  <c r="FB10" i="9" l="1"/>
  <c r="FC10" i="9" l="1"/>
  <c r="FD10" i="9" l="1"/>
  <c r="FE10" i="9" l="1"/>
  <c r="FF10" i="9" l="1"/>
  <c r="FG8" i="9" l="1"/>
  <c r="FG10" i="9"/>
  <c r="FH10" i="9" l="1"/>
  <c r="FI10" i="9" l="1"/>
  <c r="FJ10" i="9" l="1"/>
  <c r="FK10" i="9" l="1"/>
  <c r="FL10" i="9" l="1"/>
  <c r="FM10" i="9" l="1"/>
  <c r="FN8" i="9" l="1"/>
  <c r="FN10" i="9"/>
  <c r="FO10" i="9" l="1"/>
  <c r="FP10" i="9" l="1"/>
  <c r="FQ10" i="9" l="1"/>
  <c r="FR10" i="9" l="1"/>
  <c r="FS10" i="9" l="1"/>
  <c r="FT10" i="9" l="1"/>
  <c r="FU10" i="9" l="1"/>
  <c r="FU8" i="9"/>
  <c r="FV10" i="9" l="1"/>
  <c r="FW10" i="9" l="1"/>
  <c r="FX10" i="9" l="1"/>
  <c r="FY10" i="9" l="1"/>
  <c r="FZ10" i="9" l="1"/>
  <c r="GA10" i="9" l="1"/>
  <c r="GB8" i="9" l="1"/>
  <c r="GB10" i="9"/>
  <c r="GC10" i="9" l="1"/>
  <c r="GD10" i="9" l="1"/>
  <c r="GE10" i="9" l="1"/>
  <c r="GF10" i="9" l="1"/>
  <c r="GG10" i="9" l="1"/>
  <c r="GH10" i="9" l="1"/>
  <c r="GI8" i="9" l="1"/>
  <c r="GI10" i="9"/>
  <c r="GJ10" i="9" l="1"/>
  <c r="GK10" i="9" l="1"/>
  <c r="GL10" i="9" l="1"/>
  <c r="GM10" i="9" l="1"/>
  <c r="GN10" i="9" l="1"/>
  <c r="GO10" i="9" l="1"/>
  <c r="GP10" i="9" l="1"/>
  <c r="GP8" i="9"/>
  <c r="GQ10" i="9" l="1"/>
  <c r="GR10" i="9" l="1"/>
  <c r="GS10" i="9" l="1"/>
  <c r="GT10" i="9" l="1"/>
  <c r="GU10" i="9" l="1"/>
  <c r="GV10" i="9" l="1"/>
  <c r="GW8" i="9" l="1"/>
  <c r="GW10" i="9"/>
  <c r="GX10" i="9" l="1"/>
  <c r="GY10" i="9" l="1"/>
  <c r="GZ10" i="9" l="1"/>
  <c r="HA10" i="9" l="1"/>
  <c r="HB10" i="9" l="1"/>
  <c r="HC10" i="9" l="1"/>
  <c r="HD8" i="9" l="1"/>
  <c r="HD10" i="9"/>
  <c r="HE10" i="9" l="1"/>
  <c r="HF10" i="9" l="1"/>
  <c r="HG10" i="9" l="1"/>
  <c r="HH10" i="9" l="1"/>
  <c r="HI10" i="9" l="1"/>
  <c r="HJ10" i="9" l="1"/>
  <c r="HK10" i="9" l="1"/>
  <c r="HK8" i="9"/>
  <c r="HL10" i="9" l="1"/>
  <c r="HM10" i="9" l="1"/>
  <c r="HN10" i="9" l="1"/>
  <c r="HO10" i="9" l="1"/>
  <c r="HP10" i="9" l="1"/>
  <c r="HQ10" i="9" l="1"/>
  <c r="HR10" i="9" l="1"/>
  <c r="HR8" i="9"/>
  <c r="HS10" i="9" l="1"/>
  <c r="HT10" i="9" l="1"/>
  <c r="HU10" i="9" l="1"/>
  <c r="HV10" i="9" l="1"/>
  <c r="HW10" i="9" l="1"/>
  <c r="HX10" i="9" l="1"/>
  <c r="HY10" i="9" l="1"/>
  <c r="HY8" i="9"/>
  <c r="HZ10" i="9" l="1"/>
  <c r="IA10" i="9" l="1"/>
  <c r="IB10" i="9" l="1"/>
  <c r="IC10" i="9" l="1"/>
  <c r="ID10" i="9" l="1"/>
  <c r="IE10" i="9" l="1"/>
  <c r="IF10" i="9" l="1"/>
  <c r="IF8" i="9"/>
  <c r="IG10" i="9" l="1"/>
  <c r="IH10" i="9" l="1"/>
  <c r="II10" i="9" l="1"/>
  <c r="IJ10" i="9" l="1"/>
  <c r="IK10" i="9" l="1"/>
  <c r="IL10" i="9" l="1"/>
  <c r="IM10" i="9" l="1"/>
  <c r="IM8" i="9"/>
  <c r="IN10" i="9" l="1"/>
  <c r="IO10" i="9" l="1"/>
  <c r="IP10" i="9" l="1"/>
  <c r="IQ10" i="9" l="1"/>
  <c r="IR10" i="9" l="1"/>
  <c r="IS10" i="9" l="1"/>
  <c r="IT8" i="9" l="1"/>
  <c r="IT10" i="9"/>
  <c r="IU10" i="9" l="1"/>
  <c r="IV10" i="9" l="1"/>
  <c r="IW10" i="9" l="1"/>
  <c r="IX10" i="9" l="1"/>
  <c r="IY10" i="9" l="1"/>
  <c r="IZ10" i="9" l="1"/>
  <c r="JA10" i="9" l="1"/>
  <c r="JA8" i="9"/>
  <c r="JB10" i="9" l="1"/>
  <c r="JC10" i="9" l="1"/>
  <c r="JD10" i="9" l="1"/>
  <c r="JE10" i="9" l="1"/>
  <c r="JF10" i="9" l="1"/>
  <c r="JG10" i="9" l="1"/>
  <c r="JH8" i="9" l="1"/>
  <c r="JH10" i="9"/>
  <c r="JI10" i="9" l="1"/>
  <c r="JJ10" i="9" l="1"/>
  <c r="JK10" i="9" l="1"/>
  <c r="JL10" i="9" l="1"/>
  <c r="JM10" i="9" l="1"/>
  <c r="JN10" i="9" l="1"/>
  <c r="JO8" i="9" l="1"/>
  <c r="JO10" i="9"/>
  <c r="JP10" i="9" l="1"/>
  <c r="JQ10" i="9" l="1"/>
  <c r="JR10" i="9" l="1"/>
  <c r="JS10" i="9" l="1"/>
  <c r="JT10" i="9" l="1"/>
  <c r="JU10" i="9" l="1"/>
  <c r="JV10" i="9" l="1"/>
  <c r="JV8" i="9"/>
  <c r="JW10" i="9" l="1"/>
  <c r="JX10" i="9" l="1"/>
  <c r="JY10" i="9" l="1"/>
  <c r="JZ10" i="9" l="1"/>
  <c r="KA10" i="9" l="1"/>
  <c r="KB10" i="9" l="1"/>
  <c r="KC10" i="9" l="1"/>
  <c r="KC8" i="9"/>
  <c r="KD10" i="9" l="1"/>
  <c r="KE10" i="9" l="1"/>
  <c r="KF10" i="9" l="1"/>
  <c r="KG10" i="9" l="1"/>
  <c r="KH10" i="9" l="1"/>
  <c r="KI10" i="9" l="1"/>
  <c r="KJ8" i="9" l="1"/>
  <c r="KJ10" i="9"/>
  <c r="KK10" i="9" l="1"/>
  <c r="KL10" i="9" l="1"/>
  <c r="KM10" i="9" l="1"/>
  <c r="KN10" i="9" l="1"/>
  <c r="KO10" i="9" l="1"/>
  <c r="KP10" i="9" l="1"/>
  <c r="KQ10" i="9" l="1"/>
  <c r="KQ8" i="9"/>
  <c r="KR10" i="9" l="1"/>
  <c r="KS10" i="9" l="1"/>
  <c r="KT10" i="9" l="1"/>
  <c r="KU10" i="9" l="1"/>
  <c r="KV10" i="9" l="1"/>
  <c r="KW10" i="9" l="1"/>
  <c r="KX10" i="9" l="1"/>
  <c r="KX8" i="9"/>
  <c r="KY10" i="9" l="1"/>
  <c r="KZ10" i="9" l="1"/>
  <c r="LA10" i="9" l="1"/>
  <c r="LB10" i="9" l="1"/>
  <c r="LC10" i="9" l="1"/>
  <c r="LD10" i="9" l="1"/>
  <c r="LE8" i="9" l="1"/>
  <c r="LE10" i="9"/>
  <c r="LF10" i="9" l="1"/>
  <c r="LG10" i="9" l="1"/>
  <c r="LH10" i="9" l="1"/>
  <c r="LI10" i="9" l="1"/>
  <c r="LJ10" i="9" l="1"/>
  <c r="LK10" i="9" l="1"/>
  <c r="LL10" i="9" l="1"/>
  <c r="LL8" i="9"/>
  <c r="LM10" i="9" l="1"/>
  <c r="LN10" i="9" l="1"/>
  <c r="LO10" i="9" l="1"/>
  <c r="LP10" i="9" l="1"/>
  <c r="LQ10" i="9" l="1"/>
  <c r="LR10" i="9" l="1"/>
  <c r="LS10" i="9" l="1"/>
  <c r="LS8" i="9"/>
  <c r="LT10" i="9" l="1"/>
  <c r="LU10" i="9" l="1"/>
  <c r="LV10" i="9" l="1"/>
  <c r="LW10" i="9" l="1"/>
  <c r="LX10" i="9" l="1"/>
  <c r="LY10" i="9" l="1"/>
  <c r="LZ8" i="9" l="1"/>
  <c r="LZ10" i="9"/>
  <c r="MA10" i="9" l="1"/>
  <c r="MB10" i="9" l="1"/>
  <c r="MC10" i="9" l="1"/>
  <c r="MD10" i="9" l="1"/>
  <c r="ME10" i="9" l="1"/>
  <c r="MF10" i="9" l="1"/>
  <c r="MG8" i="9" l="1"/>
  <c r="MG10" i="9"/>
  <c r="MH10" i="9" l="1"/>
  <c r="MI10" i="9" l="1"/>
  <c r="MJ10" i="9" l="1"/>
  <c r="MK10" i="9" l="1"/>
  <c r="ML10" i="9" l="1"/>
  <c r="MM10" i="9" l="1"/>
  <c r="MN8" i="9" l="1"/>
  <c r="MN10" i="9"/>
  <c r="MO10" i="9" l="1"/>
  <c r="MP10" i="9" l="1"/>
  <c r="MQ10" i="9" l="1"/>
  <c r="MR10" i="9" l="1"/>
  <c r="MS10" i="9" l="1"/>
  <c r="MT10" i="9" l="1"/>
  <c r="MU10" i="9" l="1"/>
  <c r="MU8" i="9"/>
  <c r="MV10" i="9" l="1"/>
  <c r="MW10" i="9" l="1"/>
  <c r="MX10" i="9" l="1"/>
  <c r="MY10" i="9" l="1"/>
  <c r="MZ10" i="9" l="1"/>
  <c r="NA10" i="9" l="1"/>
  <c r="NB10" i="9" l="1"/>
  <c r="NB8" i="9"/>
  <c r="NC10" i="9" l="1"/>
  <c r="ND10" i="9" l="1"/>
  <c r="NE10" i="9" l="1"/>
  <c r="NF10" i="9" l="1"/>
  <c r="NG10" i="9" l="1"/>
  <c r="NH10" i="9" l="1"/>
  <c r="NI10" i="9" l="1"/>
  <c r="NI8" i="9"/>
  <c r="NJ10" i="9" l="1"/>
  <c r="NK10" i="9" l="1"/>
  <c r="NL10" i="9" l="1"/>
  <c r="NM10" i="9" l="1"/>
  <c r="NN10" i="9" l="1"/>
  <c r="NO10" i="9" l="1"/>
  <c r="NP8" i="9" l="1"/>
  <c r="NP10" i="9"/>
  <c r="NQ10" i="9" l="1"/>
  <c r="NR10" i="9" l="1"/>
  <c r="NS10" i="9" l="1"/>
  <c r="NT10" i="9" l="1"/>
  <c r="NU10" i="9" l="1"/>
  <c r="NV10" i="9" l="1"/>
  <c r="NW8" i="9" l="1"/>
  <c r="NW10" i="9"/>
  <c r="NX10" i="9" l="1"/>
  <c r="NY10" i="9" l="1"/>
  <c r="NZ10" i="9" l="1"/>
  <c r="OA10" i="9" l="1"/>
  <c r="OC10" i="9" l="1"/>
  <c r="OB10" i="9"/>
  <c r="N11" i="9"/>
  <c r="C13" i="12" s="1"/>
  <c r="L13" i="11" s="1"/>
  <c r="L15" i="11" s="1"/>
  <c r="R11" i="9" l="1"/>
  <c r="F5" i="9"/>
  <c r="F13" i="11" s="1"/>
  <c r="F15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L10" authorId="0" shapeId="0" xr:uid="{176C72CE-6290-4745-A7C2-F8DCD23F8967}">
      <text>
        <r>
          <rPr>
            <b/>
            <sz val="10"/>
            <color indexed="81"/>
            <rFont val="Tahoma"/>
            <family val="2"/>
          </rPr>
          <t>Mantenimientos PROGRAMADOS</t>
        </r>
      </text>
    </comment>
    <comment ref="M10" authorId="0" shapeId="0" xr:uid="{6F89DDF6-4504-4D7B-B859-938C64BBA562}">
      <text>
        <r>
          <rPr>
            <b/>
            <sz val="11"/>
            <color indexed="81"/>
            <rFont val="Tahoma"/>
            <family val="2"/>
          </rPr>
          <t>Mantenimientos EJECUTADOS</t>
        </r>
      </text>
    </comment>
    <comment ref="N10" authorId="0" shapeId="0" xr:uid="{F0FFE931-02B3-4C4E-B368-E7CC1E1EE7B7}">
      <text>
        <r>
          <rPr>
            <b/>
            <sz val="10"/>
            <color indexed="81"/>
            <rFont val="Tahoma"/>
            <family val="2"/>
          </rPr>
          <t>Mantenimientos REPROGRAMADOS</t>
        </r>
      </text>
    </comment>
    <comment ref="O10" authorId="0" shapeId="0" xr:uid="{8D18869B-DA3A-4233-9D20-5487986279B4}">
      <text>
        <r>
          <rPr>
            <b/>
            <sz val="10"/>
            <color indexed="81"/>
            <rFont val="Tahoma"/>
            <family val="2"/>
          </rPr>
          <t>Mantenimientos 
NO EJECUTADOS</t>
        </r>
      </text>
    </comment>
    <comment ref="P10" authorId="0" shapeId="0" xr:uid="{865C40F6-BE7D-4D94-8D70-BF08A35FA9C1}">
      <text>
        <r>
          <rPr>
            <b/>
            <sz val="10"/>
            <color indexed="81"/>
            <rFont val="Tahoma"/>
            <family val="2"/>
          </rPr>
          <t>Mantenimientos PENDIENTES</t>
        </r>
      </text>
    </comment>
    <comment ref="Q10" authorId="0" shapeId="0" xr:uid="{3AF588D6-5914-4413-B7A9-74F7DDF34763}">
      <text>
        <r>
          <rPr>
            <b/>
            <sz val="10"/>
            <color indexed="81"/>
            <rFont val="Tahoma"/>
            <family val="2"/>
          </rPr>
          <t>%CUMPLIMIENTO = EJECUTADOS / (EJECUTADOS + NO EJECUTADOS)</t>
        </r>
      </text>
    </comment>
    <comment ref="R10" authorId="0" shapeId="0" xr:uid="{BAD7DA43-3164-4259-90D7-974D986D7941}">
      <text>
        <r>
          <rPr>
            <b/>
            <sz val="10"/>
            <color indexed="81"/>
            <rFont val="Tahoma"/>
            <family val="2"/>
          </rPr>
          <t>%EFECTIVIDAD = EJECUTADOS / (EJECUTADOS + REPROGRAMADOS)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<sst xmlns="http://schemas.openxmlformats.org/spreadsheetml/2006/main" count="181" uniqueCount="130">
  <si>
    <t>Actividad</t>
  </si>
  <si>
    <t>Nro</t>
  </si>
  <si>
    <t>Código</t>
  </si>
  <si>
    <t>8676</t>
  </si>
  <si>
    <t>4020</t>
  </si>
  <si>
    <t>4717</t>
  </si>
  <si>
    <t>2180</t>
  </si>
  <si>
    <t>E</t>
  </si>
  <si>
    <t>R</t>
  </si>
  <si>
    <t>Proximo Mnnto</t>
  </si>
  <si>
    <t>ESTADO</t>
  </si>
  <si>
    <t>PRÓXIMO</t>
  </si>
  <si>
    <t>Marca</t>
  </si>
  <si>
    <t>Perforadora Rotativa MD6540C</t>
  </si>
  <si>
    <t>Caterpillar</t>
  </si>
  <si>
    <t>Carga sobre la broca 119,050 Lb - Diámetro de perforación: 9" - 15"</t>
  </si>
  <si>
    <t>Epiroc</t>
  </si>
  <si>
    <t>Perforadora Smart ROC D65</t>
  </si>
  <si>
    <t>Diametro de barreno 110mm - 229mm .}- Martillo 6"</t>
  </si>
  <si>
    <t>Perforadora 320XPC</t>
  </si>
  <si>
    <t>P&amp;H</t>
  </si>
  <si>
    <t>150,000 lb de carga de barrena - Diámetro de perforación 10" 5/8 - 17" ½</t>
  </si>
  <si>
    <t>Excavadora 385C</t>
  </si>
  <si>
    <t>Peso 86.5 T - Capacidad cuchara 4m3</t>
  </si>
  <si>
    <t>Características Principales</t>
  </si>
  <si>
    <t>Cód</t>
  </si>
  <si>
    <t>P</t>
  </si>
  <si>
    <t>PR</t>
  </si>
  <si>
    <t>N</t>
  </si>
  <si>
    <t>INDICADORES</t>
  </si>
  <si>
    <t>Faltan días</t>
  </si>
  <si>
    <t>INICIA EN LA SEMANA DEL</t>
  </si>
  <si>
    <t>% Cumplimiento</t>
  </si>
  <si>
    <t>Tamaño Secciones</t>
  </si>
  <si>
    <t>Rojo:</t>
  </si>
  <si>
    <t>Amarillo:</t>
  </si>
  <si>
    <t>Verde:</t>
  </si>
  <si>
    <t>Complemen:</t>
  </si>
  <si>
    <t>Indicador</t>
  </si>
  <si>
    <t>Indicador:</t>
  </si>
  <si>
    <t>Ancho Aguja:</t>
  </si>
  <si>
    <t>Diferencia KPI</t>
  </si>
  <si>
    <t>Complement:</t>
  </si>
  <si>
    <t>% Eficiencia</t>
  </si>
  <si>
    <t>Objetivos</t>
  </si>
  <si>
    <t>Programados (PR)</t>
  </si>
  <si>
    <t>Ejecutados (E)</t>
  </si>
  <si>
    <t>Reprogramados (R)</t>
  </si>
  <si>
    <t>No Ejecutados (N)</t>
  </si>
  <si>
    <t>Pendientes (P)</t>
  </si>
  <si>
    <t>Cumplim</t>
  </si>
  <si>
    <t>Efectiv</t>
  </si>
  <si>
    <t>Cumplimiento</t>
  </si>
  <si>
    <t>Efectividad</t>
  </si>
  <si>
    <t>Código de Equipo</t>
  </si>
  <si>
    <t>VELOCIMETROS TOTALES</t>
  </si>
  <si>
    <t>VELOCIMETROS POR EQUIPO</t>
  </si>
  <si>
    <t>SEMANA</t>
  </si>
  <si>
    <t>Todos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</si>
  <si>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</si>
  <si>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</si>
  <si>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</si>
  <si>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</si>
  <si>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</si>
  <si>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</si>
  <si>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</si>
  <si>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</si>
  <si>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</si>
  <si>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</si>
  <si>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</si>
  <si>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</si>
  <si>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</si>
  <si>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</si>
  <si>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</si>
  <si>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</si>
  <si>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</si>
  <si>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</si>
  <si>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</si>
  <si>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</si>
  <si>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</si>
  <si>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</si>
  <si>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</si>
  <si>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</si>
  <si>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</si>
  <si>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</si>
  <si>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</si>
  <si>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</si>
  <si>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</si>
  <si>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</si>
  <si>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</si>
  <si>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</si>
  <si>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</si>
  <si>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</si>
  <si>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</si>
  <si>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</si>
  <si>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</si>
  <si>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</si>
  <si>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</si>
  <si>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</si>
  <si>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</si>
  <si>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</si>
  <si>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</si>
  <si>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</si>
  <si>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</si>
  <si>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</si>
  <si>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</si>
  <si>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</si>
  <si>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</si>
  <si>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</si>
  <si>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</si>
  <si>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</si>
  <si>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</si>
  <si>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EQUIPO NRO</t>
  </si>
  <si>
    <t>Lista de códigos</t>
  </si>
  <si>
    <t>INFORME DE INDICADORES POR EQUIPO Y SEMANAL</t>
  </si>
  <si>
    <t>Vinculo Fecha</t>
  </si>
  <si>
    <t>DATOS DE MAQUINARIA PESADA</t>
  </si>
  <si>
    <t>Frecuencia (horas)</t>
  </si>
  <si>
    <t>MANTENIMIENTO PREVENTIVO BASADO EN HORAS DE USO (UBM)</t>
  </si>
  <si>
    <t>Maquinaria</t>
  </si>
  <si>
    <t>Primer Manten. del periodo</t>
  </si>
  <si>
    <t>Horómetro inicial</t>
  </si>
  <si>
    <t>Diferencia (horas)</t>
  </si>
  <si>
    <t>Horómetro a la fecha</t>
  </si>
  <si>
    <t>Fecha</t>
  </si>
  <si>
    <t>Frecuencia (días)</t>
  </si>
  <si>
    <t>Faltan horas</t>
  </si>
  <si>
    <t>Montacarga 2ETC3000</t>
  </si>
  <si>
    <t>1065</t>
  </si>
  <si>
    <t>Eléctrico contrabalance de llanta sólida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</si>
</sst>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"/>
    <numFmt numFmtId="165" formatCode="d\ mmm\ yyyy"/>
    <numFmt numFmtId="166" formatCode="ddd\ dd/mm/yyyy"/>
    <numFmt numFmtId="167" formatCode="ddd\ dd/mm/yy"/>
    <numFmt numFmtId="168" formatCode="&quot;&lt;&quot;0%"/>
    <numFmt numFmtId="169" formatCode="&quot;&gt;=&quot;0%"/>
    <numFmt numFmtId="170" formatCode="dd/mm/yyyy;@"/>
  </numFmts>
  <fonts count="58" x14ac:knownFonts="1">
    <font>
      <sz val="10"/>
      <name val="Arial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sz val="11"/>
      <color theme="0"/>
      <name val="Century Gothic"/>
      <family val="2"/>
      <scheme val="minor"/>
    </font>
    <font>
      <b/>
      <sz val="22"/>
      <color theme="6"/>
      <name val="Century Gothic"/>
      <family val="2"/>
      <scheme val="major"/>
    </font>
    <font>
      <sz val="10"/>
      <name val="Century Gothic"/>
      <family val="2"/>
      <scheme val="major"/>
    </font>
    <font>
      <b/>
      <sz val="10"/>
      <name val="Century Gothic"/>
      <family val="2"/>
      <scheme val="major"/>
    </font>
    <font>
      <b/>
      <sz val="11"/>
      <color theme="0" tint="-0.499984740745262"/>
      <name val="Century Gothic"/>
      <family val="2"/>
      <scheme val="major"/>
    </font>
    <font>
      <b/>
      <sz val="12"/>
      <color theme="6"/>
      <name val="Century Gothic"/>
      <family val="2"/>
      <scheme val="major"/>
    </font>
    <font>
      <b/>
      <sz val="14"/>
      <color theme="6"/>
      <name val="Century Gothic"/>
      <family val="2"/>
      <scheme val="major"/>
    </font>
    <font>
      <sz val="10"/>
      <color theme="0"/>
      <name val="Century Gothic"/>
      <family val="2"/>
      <scheme val="major"/>
    </font>
    <font>
      <sz val="9"/>
      <color rgb="FF00000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b/>
      <sz val="10"/>
      <color theme="1" tint="0.249977111117893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sz val="14"/>
      <color rgb="FF000000"/>
      <name val="Century Gothic"/>
      <family val="2"/>
      <scheme val="major"/>
    </font>
    <font>
      <b/>
      <sz val="9"/>
      <color rgb="FF000000"/>
      <name val="Century Gothic"/>
      <family val="2"/>
      <scheme val="major"/>
    </font>
    <font>
      <b/>
      <sz val="10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theme="0"/>
      <name val="Century Gothic"/>
      <family val="2"/>
      <scheme val="major"/>
    </font>
    <font>
      <sz val="12"/>
      <name val="Century Gothic"/>
      <family val="2"/>
      <scheme val="major"/>
    </font>
    <font>
      <b/>
      <sz val="12"/>
      <name val="Century Gothic"/>
      <family val="2"/>
      <scheme val="major"/>
    </font>
    <font>
      <sz val="36"/>
      <color theme="0"/>
      <name val="Century Gothic"/>
      <family val="2"/>
      <scheme val="major"/>
    </font>
    <font>
      <b/>
      <sz val="11"/>
      <name val="Century Gothic"/>
      <family val="2"/>
      <scheme val="major"/>
    </font>
    <font>
      <b/>
      <sz val="14"/>
      <color theme="6" tint="-0.499984740745262"/>
      <name val="Century Gothic"/>
      <family val="2"/>
      <scheme val="major"/>
    </font>
    <font>
      <b/>
      <sz val="10"/>
      <color theme="1"/>
      <name val="Century Gothic"/>
      <family val="2"/>
      <scheme val="major"/>
    </font>
    <font>
      <sz val="12"/>
      <color theme="0"/>
      <name val="Century Gothic"/>
      <family val="2"/>
      <scheme val="major"/>
    </font>
    <font>
      <sz val="22"/>
      <color theme="5"/>
      <name val="Century Gothic"/>
      <family val="2"/>
      <scheme val="minor"/>
    </font>
    <font>
      <sz val="26"/>
      <color theme="0"/>
      <name val="Century Gothic"/>
      <family val="2"/>
      <scheme val="major"/>
    </font>
    <font>
      <sz val="1"/>
      <color theme="0"/>
      <name val="Century Gothic"/>
      <family val="2"/>
      <scheme val="major"/>
    </font>
    <font>
      <b/>
      <sz val="12"/>
      <color rgb="FF000000"/>
      <name val="Century Gothic"/>
      <family val="2"/>
      <scheme val="major"/>
    </font>
    <font>
      <b/>
      <sz val="11"/>
      <color theme="1"/>
      <name val="Century Gothic"/>
      <family val="2"/>
      <scheme val="minor"/>
    </font>
    <font>
      <b/>
      <sz val="14"/>
      <color theme="5"/>
      <name val="Century Gothic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1C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/>
      <bottom style="thin">
        <color theme="6" tint="0.5999633777886288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/>
      <bottom style="thin">
        <color theme="6" tint="0.59996337778862885"/>
      </bottom>
      <diagonal/>
    </border>
    <border>
      <left/>
      <right style="thin">
        <color theme="6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0"/>
      </right>
      <top style="thin">
        <color theme="6"/>
      </top>
      <bottom/>
      <diagonal/>
    </border>
    <border>
      <left style="thin">
        <color theme="0"/>
      </left>
      <right style="thin">
        <color theme="0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 style="medium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medium">
        <color theme="6"/>
      </bottom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7" fillId="5" borderId="7" applyNumberFormat="0" applyFont="0" applyAlignment="0" applyProtection="0"/>
    <xf numFmtId="0" fontId="21" fillId="17" borderId="8" applyNumberFormat="0" applyAlignment="0" applyProtection="0"/>
    <xf numFmtId="9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" fillId="0" borderId="0"/>
  </cellStyleXfs>
  <cellXfs count="174">
    <xf numFmtId="0" fontId="0" fillId="0" borderId="0" xfId="0"/>
    <xf numFmtId="0" fontId="4" fillId="0" borderId="0" xfId="43"/>
    <xf numFmtId="0" fontId="26" fillId="21" borderId="26" xfId="0" applyFont="1" applyFill="1" applyBorder="1" applyAlignment="1">
      <alignment horizontal="center" vertical="center" wrapText="1"/>
    </xf>
    <xf numFmtId="0" fontId="25" fillId="23" borderId="24" xfId="0" applyFont="1" applyFill="1" applyBorder="1" applyAlignment="1">
      <alignment horizontal="center" vertical="center" wrapText="1"/>
    </xf>
    <xf numFmtId="0" fontId="29" fillId="21" borderId="0" xfId="0" applyFont="1" applyFill="1"/>
    <xf numFmtId="0" fontId="29" fillId="0" borderId="0" xfId="0" applyFont="1"/>
    <xf numFmtId="0" fontId="29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9" fontId="33" fillId="0" borderId="0" xfId="39" applyFont="1" applyBorder="1" applyAlignment="1" applyProtection="1">
      <alignment horizontal="center" vertical="center"/>
    </xf>
    <xf numFmtId="164" fontId="38" fillId="22" borderId="10" xfId="0" applyNumberFormat="1" applyFont="1" applyFill="1" applyBorder="1" applyAlignment="1">
      <alignment horizontal="center" vertical="center" shrinkToFit="1"/>
    </xf>
    <xf numFmtId="164" fontId="38" fillId="22" borderId="18" xfId="0" applyNumberFormat="1" applyFont="1" applyFill="1" applyBorder="1" applyAlignment="1">
      <alignment horizontal="center" vertical="center" shrinkToFit="1"/>
    </xf>
    <xf numFmtId="164" fontId="38" fillId="22" borderId="16" xfId="0" applyNumberFormat="1" applyFont="1" applyFill="1" applyBorder="1" applyAlignment="1">
      <alignment horizontal="center" vertical="center" shrinkToFit="1"/>
    </xf>
    <xf numFmtId="164" fontId="38" fillId="22" borderId="17" xfId="0" applyNumberFormat="1" applyFont="1" applyFill="1" applyBorder="1" applyAlignment="1">
      <alignment horizontal="center" vertical="center" shrinkToFit="1"/>
    </xf>
    <xf numFmtId="0" fontId="29" fillId="22" borderId="22" xfId="0" applyFont="1" applyFill="1" applyBorder="1" applyAlignment="1">
      <alignment horizontal="center" vertical="center" textRotation="90" shrinkToFit="1"/>
    </xf>
    <xf numFmtId="0" fontId="29" fillId="22" borderId="27" xfId="0" applyFont="1" applyFill="1" applyBorder="1" applyAlignment="1">
      <alignment horizontal="center" vertical="center" textRotation="90" shrinkToFit="1"/>
    </xf>
    <xf numFmtId="0" fontId="29" fillId="22" borderId="23" xfId="0" applyFont="1" applyFill="1" applyBorder="1" applyAlignment="1">
      <alignment horizontal="center" vertical="center" textRotation="90" shrinkToFit="1"/>
    </xf>
    <xf numFmtId="0" fontId="29" fillId="22" borderId="28" xfId="0" applyFont="1" applyFill="1" applyBorder="1" applyAlignment="1">
      <alignment horizontal="center" vertical="center" textRotation="90" shrinkToFit="1"/>
    </xf>
    <xf numFmtId="0" fontId="29" fillId="0" borderId="0" xfId="0" applyFont="1" applyProtection="1">
      <protection locked="0"/>
    </xf>
    <xf numFmtId="0" fontId="39" fillId="0" borderId="0" xfId="0" applyFont="1" applyAlignment="1" applyProtection="1">
      <alignment vertical="center"/>
      <protection locked="0"/>
    </xf>
    <xf numFmtId="1" fontId="40" fillId="23" borderId="12" xfId="0" applyNumberFormat="1" applyFont="1" applyFill="1" applyBorder="1" applyAlignment="1" applyProtection="1">
      <alignment horizontal="center" vertical="center"/>
      <protection locked="0"/>
    </xf>
    <xf numFmtId="1" fontId="40" fillId="23" borderId="11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0" fontId="4" fillId="0" borderId="0" xfId="43" applyProtection="1">
      <protection locked="0"/>
    </xf>
    <xf numFmtId="0" fontId="3" fillId="0" borderId="0" xfId="43" applyFont="1"/>
    <xf numFmtId="0" fontId="28" fillId="0" borderId="0" xfId="0" applyFont="1" applyAlignment="1">
      <alignment vertical="center"/>
    </xf>
    <xf numFmtId="0" fontId="35" fillId="0" borderId="19" xfId="0" applyFont="1" applyBorder="1" applyAlignment="1" applyProtection="1">
      <alignment horizontal="center" vertical="center"/>
      <protection locked="0"/>
    </xf>
    <xf numFmtId="0" fontId="35" fillId="0" borderId="14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/>
      <protection locked="0"/>
    </xf>
    <xf numFmtId="167" fontId="35" fillId="0" borderId="19" xfId="0" applyNumberFormat="1" applyFont="1" applyBorder="1" applyAlignment="1" applyProtection="1">
      <alignment horizontal="center" vertical="center"/>
      <protection locked="0"/>
    </xf>
    <xf numFmtId="167" fontId="35" fillId="0" borderId="14" xfId="0" applyNumberFormat="1" applyFont="1" applyBorder="1" applyAlignment="1" applyProtection="1">
      <alignment horizontal="center" vertical="center"/>
      <protection locked="0"/>
    </xf>
    <xf numFmtId="0" fontId="2" fillId="0" borderId="0" xfId="43" applyFont="1" applyProtection="1">
      <protection locked="0"/>
    </xf>
    <xf numFmtId="0" fontId="39" fillId="0" borderId="20" xfId="0" applyFont="1" applyBorder="1" applyAlignment="1" applyProtection="1">
      <alignment horizontal="center" vertical="center" wrapText="1"/>
      <protection locked="0"/>
    </xf>
    <xf numFmtId="0" fontId="39" fillId="0" borderId="21" xfId="0" applyFont="1" applyBorder="1" applyAlignment="1" applyProtection="1">
      <alignment horizontal="center" vertical="center" wrapText="1"/>
      <protection locked="0"/>
    </xf>
    <xf numFmtId="0" fontId="26" fillId="24" borderId="26" xfId="0" applyFont="1" applyFill="1" applyBorder="1" applyAlignment="1">
      <alignment horizontal="center" vertical="center" wrapText="1"/>
    </xf>
    <xf numFmtId="0" fontId="30" fillId="25" borderId="26" xfId="0" applyFont="1" applyFill="1" applyBorder="1" applyAlignment="1">
      <alignment horizontal="center" vertical="center" wrapText="1"/>
    </xf>
    <xf numFmtId="0" fontId="26" fillId="26" borderId="26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26" fillId="28" borderId="26" xfId="0" applyFont="1" applyFill="1" applyBorder="1" applyAlignment="1">
      <alignment horizontal="center" vertical="center" wrapText="1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0" fontId="26" fillId="32" borderId="26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justify"/>
      <protection locked="0"/>
    </xf>
    <xf numFmtId="0" fontId="39" fillId="0" borderId="19" xfId="0" applyFont="1" applyBorder="1" applyAlignment="1" applyProtection="1">
      <alignment horizontal="justify" vertical="top" wrapText="1"/>
      <protection locked="0"/>
    </xf>
    <xf numFmtId="0" fontId="26" fillId="36" borderId="26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9" fontId="29" fillId="0" borderId="0" xfId="39" applyFont="1" applyAlignment="1">
      <alignment horizontal="center" vertical="center"/>
    </xf>
    <xf numFmtId="9" fontId="29" fillId="0" borderId="0" xfId="39" applyFont="1" applyAlignment="1">
      <alignment vertical="center"/>
    </xf>
    <xf numFmtId="0" fontId="26" fillId="21" borderId="33" xfId="0" applyFont="1" applyFill="1" applyBorder="1" applyAlignment="1">
      <alignment horizontal="center" vertical="center"/>
    </xf>
    <xf numFmtId="0" fontId="46" fillId="0" borderId="0" xfId="0" applyFont="1"/>
    <xf numFmtId="0" fontId="30" fillId="0" borderId="0" xfId="0" applyFont="1"/>
    <xf numFmtId="0" fontId="29" fillId="39" borderId="0" xfId="0" applyFont="1" applyFill="1"/>
    <xf numFmtId="0" fontId="47" fillId="39" borderId="0" xfId="0" applyFont="1" applyFill="1" applyAlignment="1">
      <alignment vertical="center"/>
    </xf>
    <xf numFmtId="0" fontId="26" fillId="39" borderId="25" xfId="0" applyFont="1" applyFill="1" applyBorder="1" applyAlignment="1">
      <alignment horizontal="center" vertical="center" wrapText="1"/>
    </xf>
    <xf numFmtId="0" fontId="26" fillId="39" borderId="26" xfId="0" applyFont="1" applyFill="1" applyBorder="1" applyAlignment="1">
      <alignment horizontal="center" vertical="center" wrapText="1"/>
    </xf>
    <xf numFmtId="0" fontId="34" fillId="39" borderId="0" xfId="0" applyFont="1" applyFill="1" applyAlignment="1">
      <alignment horizontal="center" vertical="center"/>
    </xf>
    <xf numFmtId="0" fontId="26" fillId="40" borderId="26" xfId="0" applyFont="1" applyFill="1" applyBorder="1" applyAlignment="1">
      <alignment horizontal="center" vertical="center" wrapText="1"/>
    </xf>
    <xf numFmtId="9" fontId="29" fillId="37" borderId="31" xfId="0" applyNumberFormat="1" applyFont="1" applyFill="1" applyBorder="1" applyAlignment="1">
      <alignment horizontal="center"/>
    </xf>
    <xf numFmtId="9" fontId="29" fillId="0" borderId="31" xfId="0" applyNumberFormat="1" applyFont="1" applyBorder="1" applyAlignment="1">
      <alignment horizontal="center"/>
    </xf>
    <xf numFmtId="0" fontId="50" fillId="30" borderId="31" xfId="0" applyFont="1" applyFill="1" applyBorder="1"/>
    <xf numFmtId="0" fontId="54" fillId="0" borderId="0" xfId="0" applyFont="1"/>
    <xf numFmtId="0" fontId="26" fillId="24" borderId="31" xfId="0" applyFont="1" applyFill="1" applyBorder="1" applyAlignment="1">
      <alignment horizontal="center" vertical="center" wrapText="1"/>
    </xf>
    <xf numFmtId="0" fontId="30" fillId="25" borderId="31" xfId="0" applyFont="1" applyFill="1" applyBorder="1" applyAlignment="1">
      <alignment horizontal="center" vertical="center" wrapText="1"/>
    </xf>
    <xf numFmtId="0" fontId="26" fillId="32" borderId="31" xfId="0" applyFont="1" applyFill="1" applyBorder="1" applyAlignment="1">
      <alignment horizontal="center" vertical="center" wrapText="1"/>
    </xf>
    <xf numFmtId="0" fontId="34" fillId="0" borderId="0" xfId="0" applyFont="1" applyAlignment="1" applyProtection="1">
      <alignment horizontal="center"/>
      <protection locked="0"/>
    </xf>
    <xf numFmtId="0" fontId="29" fillId="0" borderId="31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0" fillId="41" borderId="31" xfId="0" applyFont="1" applyFill="1" applyBorder="1" applyAlignment="1" applyProtection="1">
      <alignment horizontal="center" vertical="center"/>
      <protection locked="0"/>
    </xf>
    <xf numFmtId="0" fontId="30" fillId="41" borderId="31" xfId="0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6" fillId="22" borderId="38" xfId="0" applyFont="1" applyFill="1" applyBorder="1" applyAlignment="1">
      <alignment horizontal="center" vertical="center"/>
    </xf>
    <xf numFmtId="0" fontId="46" fillId="29" borderId="38" xfId="0" applyFont="1" applyFill="1" applyBorder="1" applyAlignment="1">
      <alignment horizontal="center" vertical="center"/>
    </xf>
    <xf numFmtId="0" fontId="46" fillId="34" borderId="38" xfId="0" applyFont="1" applyFill="1" applyBorder="1" applyAlignment="1">
      <alignment horizontal="center" vertical="center"/>
    </xf>
    <xf numFmtId="0" fontId="44" fillId="26" borderId="39" xfId="0" applyFont="1" applyFill="1" applyBorder="1" applyAlignment="1">
      <alignment horizontal="center" vertical="center" wrapText="1"/>
    </xf>
    <xf numFmtId="0" fontId="44" fillId="24" borderId="40" xfId="0" applyFont="1" applyFill="1" applyBorder="1" applyAlignment="1">
      <alignment horizontal="center" vertical="center"/>
    </xf>
    <xf numFmtId="0" fontId="44" fillId="32" borderId="40" xfId="0" applyFont="1" applyFill="1" applyBorder="1" applyAlignment="1">
      <alignment horizontal="center" vertical="center"/>
    </xf>
    <xf numFmtId="0" fontId="44" fillId="28" borderId="41" xfId="0" applyFont="1" applyFill="1" applyBorder="1" applyAlignment="1">
      <alignment horizontal="center" vertical="center"/>
    </xf>
    <xf numFmtId="0" fontId="46" fillId="0" borderId="38" xfId="0" applyFont="1" applyBorder="1" applyAlignment="1" applyProtection="1">
      <alignment horizontal="center" vertical="center"/>
      <protection locked="0"/>
    </xf>
    <xf numFmtId="0" fontId="46" fillId="30" borderId="38" xfId="0" applyFont="1" applyFill="1" applyBorder="1" applyAlignment="1">
      <alignment horizontal="center" vertical="center"/>
    </xf>
    <xf numFmtId="0" fontId="25" fillId="22" borderId="19" xfId="0" applyFont="1" applyFill="1" applyBorder="1" applyAlignment="1">
      <alignment horizontal="center" vertical="center"/>
    </xf>
    <xf numFmtId="0" fontId="25" fillId="22" borderId="20" xfId="0" applyFont="1" applyFill="1" applyBorder="1" applyAlignment="1">
      <alignment vertical="center"/>
    </xf>
    <xf numFmtId="0" fontId="35" fillId="22" borderId="19" xfId="0" applyFont="1" applyFill="1" applyBorder="1" applyAlignment="1">
      <alignment horizontal="center" vertical="center"/>
    </xf>
    <xf numFmtId="0" fontId="41" fillId="31" borderId="19" xfId="39" applyNumberFormat="1" applyFont="1" applyFill="1" applyBorder="1" applyAlignment="1" applyProtection="1">
      <alignment horizontal="center" vertical="center"/>
    </xf>
    <xf numFmtId="0" fontId="41" fillId="29" borderId="19" xfId="39" applyNumberFormat="1" applyFont="1" applyFill="1" applyBorder="1" applyAlignment="1" applyProtection="1">
      <alignment horizontal="center" vertical="center"/>
    </xf>
    <xf numFmtId="0" fontId="41" fillId="30" borderId="19" xfId="39" applyNumberFormat="1" applyFont="1" applyFill="1" applyBorder="1" applyAlignment="1" applyProtection="1">
      <alignment horizontal="center" vertical="center"/>
    </xf>
    <xf numFmtId="0" fontId="41" fillId="27" borderId="19" xfId="39" applyNumberFormat="1" applyFont="1" applyFill="1" applyBorder="1" applyAlignment="1" applyProtection="1">
      <alignment horizontal="center" vertical="center"/>
    </xf>
    <xf numFmtId="0" fontId="41" fillId="22" borderId="19" xfId="39" applyNumberFormat="1" applyFont="1" applyFill="1" applyBorder="1" applyAlignment="1" applyProtection="1">
      <alignment horizontal="center" vertical="center"/>
    </xf>
    <xf numFmtId="9" fontId="41" fillId="33" borderId="19" xfId="39" applyFont="1" applyFill="1" applyBorder="1" applyAlignment="1" applyProtection="1">
      <alignment horizontal="right" vertical="center"/>
    </xf>
    <xf numFmtId="167" fontId="41" fillId="35" borderId="19" xfId="0" applyNumberFormat="1" applyFont="1" applyFill="1" applyBorder="1" applyAlignment="1">
      <alignment horizontal="center" vertical="center"/>
    </xf>
    <xf numFmtId="0" fontId="41" fillId="35" borderId="19" xfId="39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14" fontId="30" fillId="0" borderId="0" xfId="0" applyNumberFormat="1" applyFont="1"/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vertical="center"/>
    </xf>
    <xf numFmtId="0" fontId="45" fillId="0" borderId="0" xfId="0" applyFont="1"/>
    <xf numFmtId="0" fontId="51" fillId="0" borderId="0" xfId="0" applyFont="1" applyAlignment="1">
      <alignment horizontal="center" vertical="center"/>
    </xf>
    <xf numFmtId="9" fontId="45" fillId="0" borderId="0" xfId="39" applyFont="1" applyAlignment="1" applyProtection="1">
      <alignment vertical="center"/>
    </xf>
    <xf numFmtId="0" fontId="26" fillId="24" borderId="45" xfId="0" applyFont="1" applyFill="1" applyBorder="1" applyAlignment="1">
      <alignment horizontal="center" vertical="center" wrapText="1"/>
    </xf>
    <xf numFmtId="0" fontId="45" fillId="29" borderId="38" xfId="0" applyFont="1" applyFill="1" applyBorder="1" applyAlignment="1">
      <alignment horizontal="center" vertical="center"/>
    </xf>
    <xf numFmtId="0" fontId="46" fillId="25" borderId="42" xfId="0" applyFont="1" applyFill="1" applyBorder="1" applyAlignment="1">
      <alignment horizontal="center" vertical="center"/>
    </xf>
    <xf numFmtId="0" fontId="30" fillId="25" borderId="45" xfId="0" applyFont="1" applyFill="1" applyBorder="1" applyAlignment="1">
      <alignment horizontal="center" vertical="center" wrapText="1"/>
    </xf>
    <xf numFmtId="0" fontId="45" fillId="30" borderId="38" xfId="0" applyFont="1" applyFill="1" applyBorder="1" applyAlignment="1">
      <alignment horizontal="center" vertical="center"/>
    </xf>
    <xf numFmtId="0" fontId="26" fillId="32" borderId="45" xfId="0" applyFont="1" applyFill="1" applyBorder="1" applyAlignment="1">
      <alignment horizontal="center" vertical="center" wrapText="1"/>
    </xf>
    <xf numFmtId="0" fontId="45" fillId="34" borderId="38" xfId="0" applyFont="1" applyFill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45" fillId="0" borderId="0" xfId="0" applyFont="1" applyAlignment="1">
      <alignment horizontal="justify"/>
    </xf>
    <xf numFmtId="0" fontId="45" fillId="0" borderId="0" xfId="0" applyFont="1" applyAlignment="1">
      <alignment horizontal="center"/>
    </xf>
    <xf numFmtId="0" fontId="45" fillId="0" borderId="43" xfId="0" applyFont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0" fontId="45" fillId="0" borderId="50" xfId="0" applyFont="1" applyBorder="1"/>
    <xf numFmtId="0" fontId="45" fillId="0" borderId="51" xfId="0" applyFont="1" applyBorder="1"/>
    <xf numFmtId="0" fontId="45" fillId="0" borderId="52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53" xfId="0" applyFont="1" applyBorder="1"/>
    <xf numFmtId="0" fontId="45" fillId="0" borderId="54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45" fillId="42" borderId="47" xfId="0" applyFont="1" applyFill="1" applyBorder="1" applyAlignment="1">
      <alignment horizontal="center" vertical="center"/>
    </xf>
    <xf numFmtId="0" fontId="45" fillId="42" borderId="48" xfId="0" applyFont="1" applyFill="1" applyBorder="1" applyAlignment="1">
      <alignment horizontal="center" vertical="center"/>
    </xf>
    <xf numFmtId="0" fontId="45" fillId="42" borderId="48" xfId="0" applyFont="1" applyFill="1" applyBorder="1"/>
    <xf numFmtId="0" fontId="45" fillId="42" borderId="49" xfId="0" applyFont="1" applyFill="1" applyBorder="1"/>
    <xf numFmtId="9" fontId="55" fillId="33" borderId="38" xfId="39" applyFont="1" applyFill="1" applyBorder="1" applyAlignment="1" applyProtection="1">
      <alignment horizontal="center" vertical="center"/>
    </xf>
    <xf numFmtId="0" fontId="27" fillId="0" borderId="0" xfId="43" applyFont="1" applyAlignment="1">
      <alignment horizontal="center" vertical="center"/>
    </xf>
    <xf numFmtId="0" fontId="26" fillId="43" borderId="26" xfId="0" applyFont="1" applyFill="1" applyBorder="1" applyAlignment="1">
      <alignment horizontal="center" vertical="center" wrapText="1"/>
    </xf>
    <xf numFmtId="0" fontId="26" fillId="44" borderId="26" xfId="0" applyFont="1" applyFill="1" applyBorder="1" applyAlignment="1">
      <alignment horizontal="center" vertical="center" wrapText="1"/>
    </xf>
    <xf numFmtId="0" fontId="30" fillId="0" borderId="0" xfId="0" applyFont="1" applyProtection="1">
      <protection locked="0"/>
    </xf>
    <xf numFmtId="0" fontId="27" fillId="44" borderId="0" xfId="43" applyFont="1" applyFill="1" applyAlignment="1">
      <alignment horizontal="center" vertical="center" wrapText="1"/>
    </xf>
    <xf numFmtId="0" fontId="41" fillId="22" borderId="19" xfId="0" applyFont="1" applyFill="1" applyBorder="1" applyAlignment="1" applyProtection="1">
      <alignment horizontal="center" vertical="center"/>
      <protection locked="0"/>
    </xf>
    <xf numFmtId="0" fontId="56" fillId="0" borderId="0" xfId="43" applyFont="1" applyAlignment="1" applyProtection="1">
      <alignment horizontal="center"/>
      <protection locked="0"/>
    </xf>
    <xf numFmtId="49" fontId="56" fillId="22" borderId="0" xfId="43" applyNumberFormat="1" applyFont="1" applyFill="1" applyAlignment="1" applyProtection="1">
      <alignment horizontal="center"/>
      <protection locked="0"/>
    </xf>
    <xf numFmtId="14" fontId="57" fillId="0" borderId="29" xfId="43" applyNumberFormat="1" applyFont="1" applyBorder="1" applyAlignment="1">
      <alignment horizontal="center" vertical="center"/>
    </xf>
    <xf numFmtId="170" fontId="46" fillId="22" borderId="38" xfId="0" applyNumberFormat="1" applyFont="1" applyFill="1" applyBorder="1" applyAlignment="1">
      <alignment horizontal="center" vertical="center"/>
    </xf>
    <xf numFmtId="0" fontId="1" fillId="0" borderId="0" xfId="43" applyFont="1" applyProtection="1">
      <protection locked="0"/>
    </xf>
    <xf numFmtId="0" fontId="51" fillId="39" borderId="0" xfId="0" applyFont="1" applyFill="1" applyAlignment="1">
      <alignment vertical="center"/>
    </xf>
    <xf numFmtId="0" fontId="53" fillId="39" borderId="0" xfId="0" applyFont="1" applyFill="1" applyAlignment="1">
      <alignment vertical="center"/>
    </xf>
    <xf numFmtId="0" fontId="45" fillId="39" borderId="0" xfId="0" applyFont="1" applyFill="1"/>
    <xf numFmtId="0" fontId="44" fillId="39" borderId="38" xfId="0" applyFont="1" applyFill="1" applyBorder="1" applyAlignment="1">
      <alignment horizontal="center" vertical="center" wrapText="1"/>
    </xf>
    <xf numFmtId="0" fontId="26" fillId="39" borderId="44" xfId="0" applyFont="1" applyFill="1" applyBorder="1" applyAlignment="1">
      <alignment horizontal="center" vertical="center" wrapText="1"/>
    </xf>
    <xf numFmtId="0" fontId="26" fillId="39" borderId="46" xfId="0" applyFont="1" applyFill="1" applyBorder="1" applyAlignment="1">
      <alignment horizontal="center" vertical="center" wrapText="1"/>
    </xf>
    <xf numFmtId="0" fontId="52" fillId="0" borderId="29" xfId="43" applyFont="1" applyBorder="1" applyAlignment="1">
      <alignment horizontal="center" vertical="center"/>
    </xf>
    <xf numFmtId="0" fontId="46" fillId="25" borderId="40" xfId="0" applyFont="1" applyFill="1" applyBorder="1" applyAlignment="1">
      <alignment horizontal="center" vertical="center"/>
    </xf>
    <xf numFmtId="0" fontId="46" fillId="30" borderId="38" xfId="0" applyFont="1" applyFill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168" fontId="30" fillId="0" borderId="10" xfId="0" applyNumberFormat="1" applyFont="1" applyBorder="1" applyAlignment="1" applyProtection="1">
      <alignment horizontal="center" vertical="center"/>
      <protection locked="0"/>
    </xf>
    <xf numFmtId="169" fontId="30" fillId="0" borderId="10" xfId="0" applyNumberFormat="1" applyFont="1" applyBorder="1" applyAlignment="1" applyProtection="1">
      <alignment horizontal="center" vertical="center"/>
      <protection locked="0"/>
    </xf>
    <xf numFmtId="0" fontId="26" fillId="40" borderId="34" xfId="0" applyFont="1" applyFill="1" applyBorder="1" applyAlignment="1">
      <alignment horizontal="center" vertical="center"/>
    </xf>
    <xf numFmtId="0" fontId="26" fillId="40" borderId="35" xfId="0" applyFont="1" applyFill="1" applyBorder="1" applyAlignment="1">
      <alignment horizontal="center" vertical="center"/>
    </xf>
    <xf numFmtId="165" fontId="37" fillId="20" borderId="10" xfId="0" applyNumberFormat="1" applyFont="1" applyFill="1" applyBorder="1" applyAlignment="1">
      <alignment horizontal="center" vertical="center"/>
    </xf>
    <xf numFmtId="165" fontId="37" fillId="20" borderId="18" xfId="0" applyNumberFormat="1" applyFont="1" applyFill="1" applyBorder="1" applyAlignment="1">
      <alignment horizontal="center" vertical="center"/>
    </xf>
    <xf numFmtId="0" fontId="36" fillId="39" borderId="15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horizontal="center" vertical="center"/>
    </xf>
    <xf numFmtId="0" fontId="36" fillId="39" borderId="30" xfId="0" applyFont="1" applyFill="1" applyBorder="1" applyAlignment="1">
      <alignment horizontal="center" vertical="center"/>
    </xf>
    <xf numFmtId="0" fontId="26" fillId="39" borderId="0" xfId="0" applyFont="1" applyFill="1" applyAlignment="1">
      <alignment horizontal="center" vertical="center"/>
    </xf>
    <xf numFmtId="166" fontId="49" fillId="0" borderId="0" xfId="0" applyNumberFormat="1" applyFont="1" applyAlignment="1" applyProtection="1">
      <alignment horizontal="center" vertical="center" shrinkToFit="1"/>
      <protection locked="0"/>
    </xf>
    <xf numFmtId="0" fontId="30" fillId="29" borderId="15" xfId="0" applyFont="1" applyFill="1" applyBorder="1" applyAlignment="1">
      <alignment horizontal="center"/>
    </xf>
    <xf numFmtId="0" fontId="30" fillId="29" borderId="13" xfId="0" applyFont="1" applyFill="1" applyBorder="1" applyAlignment="1">
      <alignment horizontal="center"/>
    </xf>
    <xf numFmtId="0" fontId="30" fillId="29" borderId="16" xfId="0" applyFont="1" applyFill="1" applyBorder="1" applyAlignment="1">
      <alignment horizontal="center"/>
    </xf>
    <xf numFmtId="0" fontId="30" fillId="22" borderId="15" xfId="0" applyFont="1" applyFill="1" applyBorder="1" applyAlignment="1">
      <alignment horizontal="center"/>
    </xf>
    <xf numFmtId="0" fontId="30" fillId="22" borderId="16" xfId="0" applyFont="1" applyFill="1" applyBorder="1" applyAlignment="1">
      <alignment horizontal="center"/>
    </xf>
    <xf numFmtId="0" fontId="30" fillId="35" borderId="15" xfId="0" applyFont="1" applyFill="1" applyBorder="1" applyAlignment="1">
      <alignment horizontal="center"/>
    </xf>
    <xf numFmtId="0" fontId="30" fillId="35" borderId="13" xfId="0" applyFont="1" applyFill="1" applyBorder="1" applyAlignment="1">
      <alignment horizontal="center"/>
    </xf>
    <xf numFmtId="0" fontId="30" fillId="35" borderId="16" xfId="0" applyFont="1" applyFill="1" applyBorder="1" applyAlignment="1">
      <alignment horizontal="center"/>
    </xf>
    <xf numFmtId="0" fontId="46" fillId="41" borderId="38" xfId="0" applyFont="1" applyFill="1" applyBorder="1" applyAlignment="1">
      <alignment horizontal="left" vertical="center" indent="1"/>
    </xf>
    <xf numFmtId="0" fontId="30" fillId="22" borderId="36" xfId="0" applyFont="1" applyFill="1" applyBorder="1" applyAlignment="1">
      <alignment horizontal="center"/>
    </xf>
    <xf numFmtId="0" fontId="30" fillId="22" borderId="37" xfId="0" applyFont="1" applyFill="1" applyBorder="1" applyAlignment="1">
      <alignment horizontal="center"/>
    </xf>
    <xf numFmtId="0" fontId="30" fillId="22" borderId="31" xfId="0" applyFont="1" applyFill="1" applyBorder="1" applyAlignment="1">
      <alignment horizontal="center"/>
    </xf>
    <xf numFmtId="0" fontId="50" fillId="38" borderId="36" xfId="0" applyFont="1" applyFill="1" applyBorder="1" applyAlignment="1">
      <alignment horizontal="center"/>
    </xf>
    <xf numFmtId="0" fontId="50" fillId="38" borderId="37" xfId="0" applyFont="1" applyFill="1" applyBorder="1" applyAlignment="1">
      <alignment horizontal="center"/>
    </xf>
    <xf numFmtId="0" fontId="50" fillId="38" borderId="31" xfId="0" applyFont="1" applyFill="1" applyBorder="1" applyAlignment="1">
      <alignment horizontal="center"/>
    </xf>
    <xf numFmtId="0" fontId="26" fillId="40" borderId="31" xfId="0" applyFont="1" applyFill="1" applyBorder="1" applyAlignment="1" applyProtection="1">
      <alignment horizontal="center" vertical="center"/>
      <protection locked="0"/>
    </xf>
    <xf numFmtId="0" fontId="30" fillId="29" borderId="31" xfId="0" applyFont="1" applyFill="1" applyBorder="1" applyAlignment="1">
      <alignment horizontal="center"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/>
    <cellStyle name="Normal 2" xfId="43" xr:uid="{9773721C-731C-4D2E-8D85-6B0E39CDEA75}"/>
    <cellStyle name="Notas" xfId="37" builtinId="10" customBuiltin="1"/>
    <cellStyle name="Porcentaje" xfId="39" builtinId="5"/>
    <cellStyle name="Salida" xfId="38" builtinId="21" customBuiltin="1"/>
    <cellStyle name="Texto de advertencia" xfId="42" builtinId="11" customBuiltin="1"/>
    <cellStyle name="Texto explicativo" xfId="28" builtinId="53" customBuiltin="1"/>
    <cellStyle name="Título" xfId="40" builtinId="15" customBuiltin="1"/>
    <cellStyle name="Título 2" xfId="31" builtinId="17" customBuiltin="1"/>
    <cellStyle name="Título 3" xfId="32" builtinId="18" customBuiltin="1"/>
    <cellStyle name="Total" xfId="41" builtinId="25" customBuiltin="1"/>
  </cellStyles>
  <dxfs count="19">
    <dxf>
      <fill>
        <patternFill patternType="none">
          <bgColor auto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bgColor theme="6"/>
        </patternFill>
      </fill>
    </dxf>
    <dxf>
      <fill>
        <patternFill patternType="lightHorizontal">
          <fgColor theme="0"/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B050"/>
      </font>
      <fill>
        <patternFill>
          <bgColor rgb="FF00B05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C000"/>
      </font>
      <fill>
        <patternFill>
          <bgColor rgb="FFFFC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theme="4"/>
      </font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FF0000"/>
      </font>
      <fill>
        <patternFill>
          <bgColor rgb="FFFF00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thin">
          <color theme="6"/>
        </left>
        <right style="thin">
          <color theme="6"/>
        </right>
        <vertical/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</font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numFmt numFmtId="0" formatCode="General"/>
      <protection locked="0" hidden="0"/>
    </dxf>
    <dxf>
      <font>
        <b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99FF99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99FF"/>
      <rgbColor rgb="00CCECFF"/>
      <rgbColor rgb="00D6F4D9"/>
      <rgbColor rgb="00FFFFCC"/>
      <rgbColor rgb="0099CC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CCCC"/>
      <color rgb="FFFFEB9C"/>
      <color rgb="FFC6EFCE"/>
      <color rgb="FFFFCCFF"/>
      <color rgb="FFFFC1C2"/>
      <color rgb="FFFFFF00"/>
      <color rgb="FFFF9396"/>
      <color rgb="FFFFE265"/>
      <color rgb="FF8DDF9D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56-4C19-9826-3155C30F623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56-4C19-9826-3155C30F623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56-4C19-9826-3155C30F623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56-4C19-9826-3155C30F6237}"/>
              </c:ext>
            </c:extLst>
          </c:dPt>
          <c:val>
            <c:numRef>
              <c:f>Velocimetros!$C$7:$C$10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756-4C19-9826-3155C30F623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756-4C19-9826-3155C30F623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756-4C19-9826-3155C30F623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756-4C19-9826-3155C30F6237}"/>
              </c:ext>
            </c:extLst>
          </c:dPt>
          <c:val>
            <c:numRef>
              <c:f>Velocimetros!$C$13:$C$16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756-4C19-9826-3155C30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99-4D37-B941-428A1A59EE2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99-4D37-B941-428A1A59EE27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99-4D37-B941-428A1A59EE27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99-4D37-B941-428A1A59EE27}"/>
              </c:ext>
            </c:extLst>
          </c:dPt>
          <c:val>
            <c:numRef>
              <c:f>Velocimetros!$F$7:$F$10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99-4D37-B941-428A1A59EE27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199-4D37-B941-428A1A59EE2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199-4D37-B941-428A1A59EE27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199-4D37-B941-428A1A59EE27}"/>
              </c:ext>
            </c:extLst>
          </c:dPt>
          <c:val>
            <c:numRef>
              <c:f>Velocimetros!$F$13:$F$16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199-4D37-B941-428A1A59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4E-49F6-AFFA-0B329848D590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4E-49F6-AFFA-0B329848D590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4E-49F6-AFFA-0B329848D590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4E-49F6-AFFA-0B329848D590}"/>
              </c:ext>
            </c:extLst>
          </c:dPt>
          <c:val>
            <c:numRef>
              <c:f>Velocimetros!$I$7:$I$10</c:f>
              <c:numCache>
                <c:formatCode>0%</c:formatCode>
                <c:ptCount val="4"/>
                <c:pt idx="0">
                  <c:v>0.75</c:v>
                </c:pt>
                <c:pt idx="1">
                  <c:v>0.15000000000000002</c:v>
                </c:pt>
                <c:pt idx="2">
                  <c:v>9.9999999999999978E-2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14E-49F6-AFFA-0B329848D590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14E-49F6-AFFA-0B329848D59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14E-49F6-AFFA-0B329848D590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14E-49F6-AFFA-0B329848D590}"/>
              </c:ext>
            </c:extLst>
          </c:dPt>
          <c:val>
            <c:numRef>
              <c:f>Velocimetros!$I$13:$I$16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4E-49F6-AFFA-0B329848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2-4672-90A0-0D474AE729B9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2-4672-90A0-0D474AE729B9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82-4672-90A0-0D474AE729B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82-4672-90A0-0D474AE729B9}"/>
              </c:ext>
            </c:extLst>
          </c:dPt>
          <c:val>
            <c:numRef>
              <c:f>Velocimetros!$L$7:$L$10</c:f>
              <c:numCache>
                <c:formatCode>0%</c:formatCode>
                <c:ptCount val="4"/>
                <c:pt idx="0">
                  <c:v>0.6</c:v>
                </c:pt>
                <c:pt idx="1">
                  <c:v>0.20000000000000007</c:v>
                </c:pt>
                <c:pt idx="2">
                  <c:v>0.19999999999999996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D82-4672-90A0-0D474AE729B9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D82-4672-90A0-0D474AE729B9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D82-4672-90A0-0D474AE729B9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D82-4672-90A0-0D474AE729B9}"/>
              </c:ext>
            </c:extLst>
          </c:dPt>
          <c:val>
            <c:numRef>
              <c:f>Velocimetros!$L$13:$L$16</c:f>
              <c:numCache>
                <c:formatCode>0%</c:formatCode>
                <c:ptCount val="4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D82-4672-90A0-0D474AE7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Informe!$E$11</c:f>
              <c:strCache>
                <c:ptCount val="1"/>
                <c:pt idx="0">
                  <c:v>Cumplimiento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Informe!$F$11:$O$11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5-4D28-B2E2-64BC9D9FC5EC}"/>
            </c:ext>
          </c:extLst>
        </c:ser>
        <c:ser>
          <c:idx val="0"/>
          <c:order val="1"/>
          <c:tx>
            <c:strRef>
              <c:f>Informe!$E$15</c:f>
              <c:strCache>
                <c:ptCount val="1"/>
                <c:pt idx="0">
                  <c:v>Efectividad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Informe!$F$9:$O$9</c:f>
              <c:strCache>
                <c:ptCount val="10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</c:strCache>
            </c:strRef>
          </c:cat>
          <c:val>
            <c:numRef>
              <c:f>Informe!$F$15:$O$15</c:f>
              <c:numCache>
                <c:formatCode>0%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45-4D28-B2E2-64BC9D9FC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038975"/>
        <c:axId val="2092057215"/>
      </c:lineChart>
      <c:catAx>
        <c:axId val="209203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92057215"/>
        <c:crosses val="autoZero"/>
        <c:auto val="1"/>
        <c:lblAlgn val="ctr"/>
        <c:lblOffset val="100"/>
        <c:noMultiLvlLbl val="0"/>
      </c:catAx>
      <c:valAx>
        <c:axId val="209205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92038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6" fmlaLink="Velocimetros!$O$4" max="30000" min="1" page="10" val="15355"/>
</file>

<file path=xl/ctrlProps/ctrlProp2.xml><?xml version="1.0" encoding="utf-8"?>
<formControlPr xmlns="http://schemas.microsoft.com/office/spreadsheetml/2009/9/main" objectType="Scroll" dx="26" fmlaLink="'Calculos Semana'!$D$2" horiz="1" max="44" min="1" page="1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2" Type="http://schemas.openxmlformats.org/officeDocument/2006/relationships/hyperlink" Target="https://www.pngall.com/gauge-png/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11" Type="http://schemas.openxmlformats.org/officeDocument/2006/relationships/image" Target="../media/image9.png"/><Relationship Id="rId5" Type="http://schemas.openxmlformats.org/officeDocument/2006/relationships/chart" Target="../charts/chart1.xml"/><Relationship Id="rId10" Type="http://schemas.openxmlformats.org/officeDocument/2006/relationships/image" Target="../media/image8.svg"/><Relationship Id="rId4" Type="http://schemas.openxmlformats.org/officeDocument/2006/relationships/image" Target="../media/image4.svg"/><Relationship Id="rId9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1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2283853</xdr:colOff>
      <xdr:row>3</xdr:row>
      <xdr:rowOff>273504</xdr:rowOff>
    </xdr:from>
    <xdr:to>
      <xdr:col>8</xdr:col>
      <xdr:colOff>806359</xdr:colOff>
      <xdr:row>8</xdr:row>
      <xdr:rowOff>117958</xdr:rowOff>
    </xdr:to>
    <xdr:sp macro="" textlink="">
      <xdr:nvSpPr>
        <xdr:cNvPr id="8236" name="Text Box 44" hidden="1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SpPr txBox="1">
          <a:spLocks noChangeArrowheads="1"/>
        </xdr:cNvSpPr>
      </xdr:nvSpPr>
      <xdr:spPr bwMode="auto">
        <a:xfrm>
          <a:off x="4953000" y="1371600"/>
          <a:ext cx="3419475" cy="11049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3</xdr:row>
          <xdr:rowOff>9525</xdr:rowOff>
        </xdr:from>
        <xdr:to>
          <xdr:col>25</xdr:col>
          <xdr:colOff>95250</xdr:colOff>
          <xdr:row>4</xdr:row>
          <xdr:rowOff>19050</xdr:rowOff>
        </xdr:to>
        <xdr:sp macro="" textlink="">
          <xdr:nvSpPr>
            <xdr:cNvPr id="8239" name="Spinner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43543</xdr:colOff>
      <xdr:row>1</xdr:row>
      <xdr:rowOff>32657</xdr:rowOff>
    </xdr:from>
    <xdr:to>
      <xdr:col>3</xdr:col>
      <xdr:colOff>1121229</xdr:colOff>
      <xdr:row>4</xdr:row>
      <xdr:rowOff>130629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218168" y="620032"/>
          <a:ext cx="1903186" cy="780597"/>
          <a:chOff x="228599" y="500743"/>
          <a:chExt cx="1937658" cy="794657"/>
        </a:xfrm>
      </xdr:grpSpPr>
      <xdr:sp macro="" textlink="$B$3">
        <xdr:nvSpPr>
          <xdr:cNvPr id="2" name="Rectángulo: esquinas redondeadas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228599" y="544286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ctr"/>
            <a:fld id="{F01CFC57-AD4D-4C60-A1C1-B096A624CADC}" type="TxLink">
              <a:rPr lang="en-US" sz="3200" b="0" i="0" u="none" strike="noStrike">
                <a:solidFill>
                  <a:srgbClr val="000000"/>
                </a:solidFill>
                <a:latin typeface="Century Gothic"/>
              </a:rPr>
              <a:pPr algn="ctr"/>
              <a:t>        0</a:t>
            </a:fld>
            <a:endParaRPr lang="es-PE" sz="11500"/>
          </a:p>
        </xdr:txBody>
      </xdr:sp>
      <xdr:pic>
        <xdr:nvPicPr>
          <xdr:cNvPr id="7" name="Gráfico 6" descr="Herramientas con relleno sólido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76943" y="751114"/>
            <a:ext cx="478971" cy="478971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674914" y="500743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Actividades</a:t>
            </a:r>
          </a:p>
        </xdr:txBody>
      </xdr:sp>
    </xdr:grpSp>
    <xdr:clientData/>
  </xdr:twoCellAnchor>
  <xdr:twoCellAnchor>
    <xdr:from>
      <xdr:col>1</xdr:col>
      <xdr:colOff>32658</xdr:colOff>
      <xdr:row>5</xdr:row>
      <xdr:rowOff>10886</xdr:rowOff>
    </xdr:from>
    <xdr:to>
      <xdr:col>3</xdr:col>
      <xdr:colOff>1110344</xdr:colOff>
      <xdr:row>8</xdr:row>
      <xdr:rowOff>97972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207283" y="1439636"/>
          <a:ext cx="1903186" cy="849086"/>
          <a:chOff x="217714" y="1458686"/>
          <a:chExt cx="1937658" cy="849086"/>
        </a:xfrm>
      </xdr:grpSpPr>
      <xdr:sp macro="" textlink="$B$4">
        <xdr:nvSpPr>
          <xdr:cNvPr id="5" name="Rectángulo: esquinas redondeadas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217714" y="1480458"/>
            <a:ext cx="1937658" cy="751114"/>
          </a:xfrm>
          <a:prstGeom prst="roundRect">
            <a:avLst/>
          </a:prstGeom>
          <a:ln w="19050">
            <a:solidFill>
              <a:schemeClr val="accent3">
                <a:lumMod val="75000"/>
              </a:schemeClr>
            </a:solidFill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BE5A219C-084D-45E7-AC6A-C781C0DC9340}" type="TxLink">
              <a:rPr lang="en-US" sz="3200" b="0" i="0" u="none" strike="noStrike">
                <a:solidFill>
                  <a:srgbClr val="000000"/>
                </a:solidFill>
                <a:latin typeface="Century Gothic"/>
                <a:ea typeface="+mn-ea"/>
                <a:cs typeface="+mn-cs"/>
              </a:rPr>
              <a:pPr marL="0" indent="0" algn="ctr"/>
              <a:t>        0</a:t>
            </a:fld>
            <a:endParaRPr lang="es-PE" sz="3200" b="0" i="0" u="none" strike="noStrike">
              <a:solidFill>
                <a:srgbClr val="000000"/>
              </a:solidFill>
              <a:latin typeface="Century Gothic"/>
              <a:ea typeface="+mn-ea"/>
              <a:cs typeface="+mn-cs"/>
            </a:endParaRP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642257" y="1458686"/>
            <a:ext cx="1072730" cy="2810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s-PE" sz="1200" b="1">
                <a:solidFill>
                  <a:schemeClr val="accent3">
                    <a:lumMod val="75000"/>
                  </a:schemeClr>
                </a:solidFill>
              </a:rPr>
              <a:t>Maquinaria</a:t>
            </a:r>
          </a:p>
        </xdr:txBody>
      </xdr:sp>
      <xdr:pic>
        <xdr:nvPicPr>
          <xdr:cNvPr id="12" name="Gráfico 11" descr="Bulldozer con relleno sólido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446315" y="1578428"/>
            <a:ext cx="729344" cy="729344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108857</xdr:colOff>
      <xdr:row>0</xdr:row>
      <xdr:rowOff>468086</xdr:rowOff>
    </xdr:from>
    <xdr:to>
      <xdr:col>19</xdr:col>
      <xdr:colOff>504603</xdr:colOff>
      <xdr:row>8</xdr:row>
      <xdr:rowOff>58286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/>
      </xdr:nvGrpSpPr>
      <xdr:grpSpPr>
        <a:xfrm>
          <a:off x="10840357" y="468086"/>
          <a:ext cx="3380246" cy="1780950"/>
          <a:chOff x="8610598" y="468085"/>
          <a:chExt cx="3465517" cy="1800000"/>
        </a:xfrm>
      </xdr:grpSpPr>
      <xdr:grpSp>
        <xdr:nvGrpSpPr>
          <xdr:cNvPr id="17" name="Grupo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15" name="Gráfico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graphicFrame macro="">
          <xdr:nvGraphicFramePr>
            <xdr:cNvPr id="16" name="Gráfico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  <xdr:grpSp>
        <xdr:nvGrpSpPr>
          <xdr:cNvPr id="33" name="Grupo 32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F13">
          <xdr:nvSpPr>
            <xdr:cNvPr id="24" name="Rectángulo: esquinas redondeadas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77AC142B-6AF9-48EB-AB75-4A9A7E159ABE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5" name="CuadroTexto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27" name="Gráfico 26" descr="reloj de arena 90% con relleno sólido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8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32" name="Grupo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C13">
          <xdr:nvSpPr>
            <xdr:cNvPr id="19" name="Rectángulo: esquinas redondeadas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E9A20E46-CB3C-49A8-9607-FF5D3A922CA5}" type="TxLink">
                <a:rPr lang="en-US" sz="2000" b="0" i="0" u="none" strike="noStrike">
                  <a:solidFill>
                    <a:srgbClr val="000000"/>
                  </a:solidFill>
                  <a:latin typeface="Arial"/>
                  <a:cs typeface="Arial"/>
                </a:rPr>
                <a:pPr algn="r"/>
                <a:t> </a:t>
              </a:fld>
              <a:endParaRPr lang="es-PE" sz="41300"/>
            </a:p>
          </xdr:txBody>
        </xdr:sp>
        <xdr:sp macro="" textlink="">
          <xdr:nvSpPr>
            <xdr:cNvPr id="21" name="CuadroTexto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31" name="Gráfico 30" descr="Casilla marcada con relleno sólido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0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7</xdr:col>
      <xdr:colOff>293914</xdr:colOff>
      <xdr:row>1</xdr:row>
      <xdr:rowOff>75746</xdr:rowOff>
    </xdr:from>
    <xdr:to>
      <xdr:col>8</xdr:col>
      <xdr:colOff>625986</xdr:colOff>
      <xdr:row>6</xdr:row>
      <xdr:rowOff>238054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2"/>
            </a:ext>
          </a:extLst>
        </a:blip>
        <a:stretch>
          <a:fillRect/>
        </a:stretch>
      </xdr:blipFill>
      <xdr:spPr>
        <a:xfrm>
          <a:off x="7217228" y="674460"/>
          <a:ext cx="1257358" cy="1163794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227813</xdr:colOff>
      <xdr:row>4</xdr:row>
      <xdr:rowOff>5443</xdr:rowOff>
    </xdr:from>
    <xdr:to>
      <xdr:col>9</xdr:col>
      <xdr:colOff>566873</xdr:colOff>
      <xdr:row>8</xdr:row>
      <xdr:rowOff>69244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079304" y="1264104"/>
          <a:ext cx="3569668" cy="106365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125792</xdr:colOff>
      <xdr:row>4</xdr:row>
      <xdr:rowOff>70154</xdr:rowOff>
    </xdr:from>
    <xdr:to>
      <xdr:col>3</xdr:col>
      <xdr:colOff>216738</xdr:colOff>
      <xdr:row>9</xdr:row>
      <xdr:rowOff>291726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/>
      </xdr:nvGrpSpPr>
      <xdr:grpSpPr>
        <a:xfrm>
          <a:off x="125792" y="1327454"/>
          <a:ext cx="3434221" cy="1793197"/>
          <a:chOff x="8610598" y="468085"/>
          <a:chExt cx="3465517" cy="1800000"/>
        </a:xfrm>
      </xdr:grpSpPr>
      <xdr:grpSp>
        <xdr:nvGrpSpPr>
          <xdr:cNvPr id="24" name="Grupo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GrpSpPr/>
        </xdr:nvGrpSpPr>
        <xdr:grpSpPr>
          <a:xfrm>
            <a:off x="8610598" y="468085"/>
            <a:ext cx="3465517" cy="1800000"/>
            <a:chOff x="8610598" y="468085"/>
            <a:chExt cx="3465517" cy="1800000"/>
          </a:xfrm>
        </xdr:grpSpPr>
        <xdr:graphicFrame macro="">
          <xdr:nvGraphicFramePr>
            <xdr:cNvPr id="33" name="Gráfico 32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GraphicFramePr>
              <a:graphicFrameLocks/>
            </xdr:cNvGraphicFramePr>
          </xdr:nvGraphicFramePr>
          <xdr:xfrm>
            <a:off x="8610598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4" name="Gráfico 33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GraphicFramePr>
              <a:graphicFrameLocks/>
            </xdr:cNvGraphicFramePr>
          </xdr:nvGraphicFramePr>
          <xdr:xfrm>
            <a:off x="10276115" y="468085"/>
            <a:ext cx="1800000" cy="180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pSp>
        <xdr:nvGrpSpPr>
          <xdr:cNvPr id="25" name="Grupo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GrpSpPr/>
        </xdr:nvGrpSpPr>
        <xdr:grpSpPr>
          <a:xfrm>
            <a:off x="10526485" y="1480457"/>
            <a:ext cx="1306286" cy="598715"/>
            <a:chOff x="10526485" y="1480457"/>
            <a:chExt cx="1306286" cy="598715"/>
          </a:xfrm>
        </xdr:grpSpPr>
        <xdr:sp macro="" textlink="Velocimetros!L13">
          <xdr:nvSpPr>
            <xdr:cNvPr id="30" name="Rectángulo: esquinas redondeadas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/>
          </xdr:nvSpPr>
          <xdr:spPr>
            <a:xfrm>
              <a:off x="10526485" y="1502229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5FA64299-A0F7-410F-BE84-EECBE237F1D2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400000"/>
            </a:p>
          </xdr:txBody>
        </xdr:sp>
        <xdr:sp macro="" textlink="">
          <xdr:nvSpPr>
            <xdr:cNvPr id="31" name="CuadroTexto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10646228" y="1480457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2"/>
                  </a:solidFill>
                </a:rPr>
                <a:t>Efectividad</a:t>
              </a:r>
            </a:p>
          </xdr:txBody>
        </xdr:sp>
        <xdr:pic>
          <xdr:nvPicPr>
            <xdr:cNvPr id="32" name="Gráfico 31" descr="reloj de arena 90% con relleno sólido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rcRect/>
            <a:stretch/>
          </xdr:blipFill>
          <xdr:spPr>
            <a:xfrm>
              <a:off x="10714663" y="1698170"/>
              <a:ext cx="331215" cy="337458"/>
            </a:xfrm>
            <a:prstGeom prst="rect">
              <a:avLst/>
            </a:prstGeom>
          </xdr:spPr>
        </xdr:pic>
      </xdr:grpSp>
      <xdr:grpSp>
        <xdr:nvGrpSpPr>
          <xdr:cNvPr id="26" name="Grupo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GrpSpPr/>
        </xdr:nvGrpSpPr>
        <xdr:grpSpPr>
          <a:xfrm>
            <a:off x="8860971" y="1469571"/>
            <a:ext cx="1306286" cy="609601"/>
            <a:chOff x="8860971" y="1469571"/>
            <a:chExt cx="1306286" cy="609601"/>
          </a:xfrm>
        </xdr:grpSpPr>
        <xdr:sp macro="" textlink="Velocimetros!I13">
          <xdr:nvSpPr>
            <xdr:cNvPr id="27" name="Rectángulo: esquinas redondeadas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/>
          </xdr:nvSpPr>
          <xdr:spPr>
            <a:xfrm>
              <a:off x="8860971" y="1491343"/>
              <a:ext cx="1306286" cy="576943"/>
            </a:xfrm>
            <a:prstGeom prst="roundRect">
              <a:avLst/>
            </a:prstGeom>
            <a:ln w="12700">
              <a:solidFill>
                <a:schemeClr val="accent3"/>
              </a:solidFill>
            </a:ln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b"/>
            <a:lstStyle/>
            <a:p>
              <a:pPr algn="r"/>
              <a:fld id="{F10EA5EF-6BD4-40EC-ABC4-87B15796026D}" type="TxLink">
                <a:rPr lang="en-US" sz="2000" b="0" i="0" u="none" strike="noStrike">
                  <a:solidFill>
                    <a:srgbClr val="000000"/>
                  </a:solidFill>
                  <a:latin typeface="Century Gothic"/>
                  <a:cs typeface="Arial"/>
                </a:rPr>
                <a:pPr algn="r"/>
                <a:t> </a:t>
              </a:fld>
              <a:endParaRPr lang="es-PE" sz="148100"/>
            </a:p>
          </xdr:txBody>
        </xdr:sp>
        <xdr:sp macro="" textlink="">
          <xdr:nvSpPr>
            <xdr:cNvPr id="28" name="CuadroTexto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8980714" y="1469571"/>
              <a:ext cx="1072730" cy="2810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s-PE" sz="1200" b="1">
                  <a:solidFill>
                    <a:schemeClr val="accent3"/>
                  </a:solidFill>
                </a:rPr>
                <a:t>Cumplimiento</a:t>
              </a:r>
            </a:p>
          </xdr:txBody>
        </xdr:sp>
        <xdr:pic>
          <xdr:nvPicPr>
            <xdr:cNvPr id="29" name="Gráfico 28" descr="Casilla marcada con relleno sólido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6"/>
                </a:ext>
              </a:extLst>
            </a:blip>
            <a:stretch>
              <a:fillRect/>
            </a:stretch>
          </xdr:blipFill>
          <xdr:spPr>
            <a:xfrm>
              <a:off x="8948057" y="1632857"/>
              <a:ext cx="446315" cy="446315"/>
            </a:xfrm>
            <a:prstGeom prst="rect">
              <a:avLst/>
            </a:prstGeom>
          </xdr:spPr>
        </xdr:pic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9</xdr:row>
          <xdr:rowOff>76200</xdr:rowOff>
        </xdr:from>
        <xdr:to>
          <xdr:col>14</xdr:col>
          <xdr:colOff>742950</xdr:colOff>
          <xdr:row>9</xdr:row>
          <xdr:rowOff>314325</xdr:rowOff>
        </xdr:to>
        <xdr:sp macro="" textlink="">
          <xdr:nvSpPr>
            <xdr:cNvPr id="11338" name="Scroll Bar 74" hidden="1">
              <a:extLst>
                <a:ext uri="{63B3BB69-23CF-44E3-9099-C40C66FF867C}">
                  <a14:compatExt spid="_x0000_s11338"/>
                </a:ext>
                <a:ext uri="{FF2B5EF4-FFF2-40B4-BE49-F238E27FC236}">
                  <a16:creationId xmlns:a16="http://schemas.microsoft.com/office/drawing/2014/main" id="{00000000-0008-0000-0200-00004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584203</xdr:colOff>
      <xdr:row>2</xdr:row>
      <xdr:rowOff>8467</xdr:rowOff>
    </xdr:from>
    <xdr:to>
      <xdr:col>15</xdr:col>
      <xdr:colOff>101601</xdr:colOff>
      <xdr:row>9</xdr:row>
      <xdr:rowOff>42332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0.47672</cdr:x>
      <cdr:y>0.46684</cdr:y>
    </cdr:from>
    <cdr:to>
      <cdr:x>0.52514</cdr:x>
      <cdr:y>0.51484</cdr:y>
    </cdr:to>
    <cdr:sp macro="" textlink="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5C3CCA79-9FC8-7E71-4E9E-F3596C0E3961}"/>
            </a:ext>
          </a:extLst>
        </cdr:cNvPr>
        <cdr:cNvSpPr/>
      </cdr:nvSpPr>
      <cdr:spPr>
        <a:xfrm xmlns:a="http://schemas.openxmlformats.org/drawingml/2006/main">
          <a:off x="858096" y="840312"/>
          <a:ext cx="87156" cy="8640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PE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150555</xdr:colOff>
      <xdr:row>4</xdr:row>
      <xdr:rowOff>129268</xdr:rowOff>
    </xdr:from>
    <xdr:to>
      <xdr:col>10</xdr:col>
      <xdr:colOff>451514</xdr:colOff>
      <xdr:row>8</xdr:row>
      <xdr:rowOff>196879</xdr:rowOff>
    </xdr:to>
    <xdr:sp macro="" textlink="">
      <xdr:nvSpPr>
        <xdr:cNvPr id="2" name="Text Box 44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081753" y="1270363"/>
          <a:ext cx="3621375" cy="134396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9B0246-B075-493D-A21E-F9181845670D}" name="Tabla_Equipos" displayName="Tabla_Equipos" ref="B4:F23" totalsRowShown="0" headerRowDxfId="18" dataDxfId="17">
  <autoFilter ref="B4:F23" xr:uid="{DC67A941-6A9C-470F-8404-00C5DA50A2C1}"/>
  <sortState xmlns:xlrd2="http://schemas.microsoft.com/office/spreadsheetml/2017/richdata2" ref="B5:E23">
    <sortCondition ref="D5:D23"/>
    <sortCondition ref="C5:C23"/>
  </sortState>
  <tableColumns count="5">
    <tableColumn id="1" xr3:uid="{C03613CE-1C0E-4349-A1FF-63A4E6112BC2}" name="Código" dataDxfId="16"/>
    <tableColumn id="2" xr3:uid="{84AD8930-91E2-488F-B156-61A1C4485FB8}" name="Maquinaria" dataDxfId="15"/>
    <tableColumn id="3" xr3:uid="{25B77F3F-5BE1-4DA5-878F-9557DDB8BB6C}" name="Marca" dataDxfId="14"/>
    <tableColumn id="4" xr3:uid="{9E310698-6FCD-402B-8719-DB88F2B836CF}" name="Características Principales" dataDxfId="13"/>
    <tableColumn id="6" xr3:uid="{010C2881-6951-4912-8102-9D15586EFC5A}" name="Horómetro a la fecha" dataDxfId="12"/>
  </tableColumns>
  <tableStyleInfo name="TableStyleLight10" showFirstColumn="0" showLastColumn="0" showRowStripes="1" showColumnStripes="1"/>
</table>
</file>

<file path=xl/theme/theme1.xml><?xml version="1.0" encoding="utf-8"?>
<a:theme xmlns:a="http://schemas.openxmlformats.org/drawingml/2006/main" name="Sector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4555-A6A2-4080-AC25-D068E3D70337}">
  <sheetPr codeName="Hoja1">
    <tabColor theme="3"/>
  </sheetPr>
  <dimension ref="B2:F34"/>
  <sheetViews>
    <sheetView showGridLines="0" showRowColHeaders="0" zoomScaleNormal="100" workbookViewId="0">
      <selection activeCell="B9" sqref="B9"/>
    </sheetView>
  </sheetViews>
  <sheetFormatPr baseColWidth="10" defaultColWidth="11.5703125" defaultRowHeight="16.5" x14ac:dyDescent="0.3"/>
  <cols>
    <col min="1" max="1" width="4.140625" style="1" customWidth="1"/>
    <col min="2" max="2" width="11.5703125" style="1"/>
    <col min="3" max="3" width="32.7109375" style="1" customWidth="1"/>
    <col min="4" max="4" width="16.5703125" style="1" customWidth="1"/>
    <col min="5" max="5" width="66.7109375" style="1" customWidth="1"/>
    <col min="6" max="6" width="15.7109375" style="1" customWidth="1"/>
    <col min="7" max="16384" width="11.5703125" style="1"/>
  </cols>
  <sheetData>
    <row r="2" spans="2:6" ht="29.25" thickBot="1" x14ac:dyDescent="0.35">
      <c r="B2" s="142" t="s">
        <v>116</v>
      </c>
      <c r="C2" s="142"/>
      <c r="D2" s="142"/>
      <c r="E2" s="142"/>
      <c r="F2" s="133">
        <f ca="1">TODAY()</f>
        <v>45905</v>
      </c>
    </row>
    <row r="3" spans="2:6" ht="13.9" customHeight="1" x14ac:dyDescent="0.3"/>
    <row r="4" spans="2:6" ht="31.15" customHeight="1" x14ac:dyDescent="0.3">
      <c r="B4" s="125" t="s">
        <v>2</v>
      </c>
      <c r="C4" s="125" t="s">
        <v>119</v>
      </c>
      <c r="D4" s="125" t="s">
        <v>12</v>
      </c>
      <c r="E4" s="125" t="s">
        <v>24</v>
      </c>
      <c r="F4" s="129" t="s">
        <v>123</v>
      </c>
    </row>
    <row r="5" spans="2:6" s="23" customFormat="1" x14ac:dyDescent="0.3">
      <c r="B5" s="132" t="s">
        <v>3</v>
      </c>
      <c r="C5" s="31" t="s">
        <v>13</v>
      </c>
      <c r="D5" s="31" t="s">
        <v>14</v>
      </c>
      <c r="E5" s="31" t="s">
        <v>15</v>
      </c>
      <c r="F5" s="131">
        <v>23567</v>
      </c>
    </row>
    <row r="6" spans="2:6" s="23" customFormat="1" x14ac:dyDescent="0.3">
      <c r="B6" s="132" t="s">
        <v>4</v>
      </c>
      <c r="C6" s="31" t="s">
        <v>17</v>
      </c>
      <c r="D6" s="31" t="s">
        <v>16</v>
      </c>
      <c r="E6" s="31" t="s">
        <v>18</v>
      </c>
      <c r="F6" s="131">
        <v>19345</v>
      </c>
    </row>
    <row r="7" spans="2:6" s="23" customFormat="1" x14ac:dyDescent="0.3">
      <c r="B7" s="132" t="s">
        <v>5</v>
      </c>
      <c r="C7" s="31" t="s">
        <v>19</v>
      </c>
      <c r="D7" s="23" t="s">
        <v>20</v>
      </c>
      <c r="E7" s="31" t="s">
        <v>21</v>
      </c>
      <c r="F7" s="131">
        <v>16468</v>
      </c>
    </row>
    <row r="8" spans="2:6" s="23" customFormat="1" x14ac:dyDescent="0.3">
      <c r="B8" s="132" t="s">
        <v>6</v>
      </c>
      <c r="C8" s="31" t="s">
        <v>22</v>
      </c>
      <c r="D8" s="31" t="s">
        <v>14</v>
      </c>
      <c r="E8" s="31" t="s">
        <v>23</v>
      </c>
      <c r="F8" s="131">
        <v>15882</v>
      </c>
    </row>
    <row r="9" spans="2:6" s="23" customFormat="1" x14ac:dyDescent="0.3">
      <c r="B9" s="132" t="s">
        <v>128</v>
      </c>
      <c r="C9" s="135" t="s">
        <v>127</v>
      </c>
      <c r="D9" s="31" t="s">
        <v>14</v>
      </c>
      <c r="E9" s="135" t="s">
        <v>129</v>
      </c>
      <c r="F9" s="131">
        <v>10436</v>
      </c>
    </row>
    <row r="10" spans="2:6" s="23" customFormat="1" x14ac:dyDescent="0.3">
      <c r="B10" s="132"/>
      <c r="F10" s="131"/>
    </row>
    <row r="11" spans="2:6" s="23" customFormat="1" x14ac:dyDescent="0.3">
      <c r="B11" s="132"/>
      <c r="F11" s="131"/>
    </row>
    <row r="12" spans="2:6" s="23" customFormat="1" x14ac:dyDescent="0.3">
      <c r="B12" s="132"/>
      <c r="F12" s="131"/>
    </row>
    <row r="13" spans="2:6" s="23" customFormat="1" x14ac:dyDescent="0.3">
      <c r="B13" s="132"/>
      <c r="F13" s="131"/>
    </row>
    <row r="14" spans="2:6" s="23" customFormat="1" x14ac:dyDescent="0.3">
      <c r="B14" s="132"/>
      <c r="F14" s="131"/>
    </row>
    <row r="15" spans="2:6" s="23" customFormat="1" x14ac:dyDescent="0.3">
      <c r="B15" s="132"/>
      <c r="F15" s="131"/>
    </row>
    <row r="16" spans="2:6" s="23" customFormat="1" x14ac:dyDescent="0.3">
      <c r="B16" s="132"/>
      <c r="F16" s="131"/>
    </row>
    <row r="17" spans="2:6" s="23" customFormat="1" x14ac:dyDescent="0.3">
      <c r="B17" s="132"/>
      <c r="F17" s="131"/>
    </row>
    <row r="18" spans="2:6" s="23" customFormat="1" x14ac:dyDescent="0.3">
      <c r="B18" s="132"/>
      <c r="F18" s="131"/>
    </row>
    <row r="19" spans="2:6" s="23" customFormat="1" x14ac:dyDescent="0.3">
      <c r="B19" s="132"/>
      <c r="F19" s="131"/>
    </row>
    <row r="20" spans="2:6" s="23" customFormat="1" x14ac:dyDescent="0.3">
      <c r="B20" s="132"/>
      <c r="F20" s="131"/>
    </row>
    <row r="21" spans="2:6" s="23" customFormat="1" x14ac:dyDescent="0.3">
      <c r="B21" s="132"/>
      <c r="F21" s="131"/>
    </row>
    <row r="22" spans="2:6" s="23" customFormat="1" x14ac:dyDescent="0.3">
      <c r="B22" s="132"/>
      <c r="F22" s="131"/>
    </row>
    <row r="23" spans="2:6" s="23" customFormat="1" x14ac:dyDescent="0.3">
      <c r="B23" s="132"/>
      <c r="F23" s="131"/>
    </row>
    <row r="24" spans="2:6" s="23" customFormat="1" x14ac:dyDescent="0.3">
      <c r="B24" s="1"/>
      <c r="C24" s="24"/>
      <c r="D24" s="24"/>
      <c r="E24" s="1"/>
      <c r="F24" s="1"/>
    </row>
    <row r="25" spans="2:6" s="23" customFormat="1" x14ac:dyDescent="0.3">
      <c r="B25" s="1"/>
      <c r="C25" s="24"/>
      <c r="D25" s="24"/>
      <c r="E25" s="1"/>
      <c r="F25" s="1"/>
    </row>
    <row r="26" spans="2:6" s="23" customFormat="1" x14ac:dyDescent="0.3">
      <c r="B26" s="1"/>
      <c r="C26" s="24"/>
      <c r="D26" s="24"/>
      <c r="E26" s="1"/>
      <c r="F26" s="1"/>
    </row>
    <row r="27" spans="2:6" s="23" customFormat="1" x14ac:dyDescent="0.3">
      <c r="B27" s="1"/>
      <c r="C27" s="24"/>
      <c r="D27" s="24"/>
      <c r="E27" s="1"/>
      <c r="F27" s="1"/>
    </row>
    <row r="28" spans="2:6" s="23" customFormat="1" x14ac:dyDescent="0.3">
      <c r="B28" s="1"/>
      <c r="C28" s="1"/>
      <c r="D28" s="24"/>
      <c r="E28" s="1"/>
      <c r="F28" s="1"/>
    </row>
    <row r="29" spans="2:6" s="23" customFormat="1" x14ac:dyDescent="0.3">
      <c r="B29" s="1"/>
      <c r="C29" s="1"/>
      <c r="D29" s="24"/>
      <c r="E29" s="1"/>
      <c r="F29" s="1"/>
    </row>
    <row r="30" spans="2:6" s="23" customFormat="1" x14ac:dyDescent="0.3">
      <c r="B30" s="1"/>
      <c r="C30" s="1"/>
      <c r="D30" s="1"/>
      <c r="E30" s="1"/>
      <c r="F30" s="1"/>
    </row>
    <row r="31" spans="2:6" s="23" customFormat="1" x14ac:dyDescent="0.3">
      <c r="B31" s="1"/>
      <c r="C31" s="1"/>
      <c r="D31" s="1"/>
      <c r="E31" s="1"/>
      <c r="F31" s="1"/>
    </row>
    <row r="32" spans="2:6" s="23" customFormat="1" x14ac:dyDescent="0.3">
      <c r="B32" s="1"/>
      <c r="C32" s="1"/>
      <c r="D32" s="1"/>
      <c r="E32" s="1"/>
      <c r="F32" s="1"/>
    </row>
    <row r="33" spans="2:6" s="23" customFormat="1" x14ac:dyDescent="0.3">
      <c r="B33" s="1"/>
      <c r="C33" s="1"/>
      <c r="D33" s="1"/>
      <c r="E33" s="1"/>
      <c r="F33" s="1"/>
    </row>
    <row r="34" spans="2:6" s="23" customFormat="1" x14ac:dyDescent="0.3">
      <c r="B34" s="1"/>
      <c r="C34" s="1"/>
      <c r="D34" s="1"/>
      <c r="E34" s="1"/>
      <c r="F34" s="1"/>
    </row>
  </sheetData>
  <sheetProtection selectLockedCells="1"/>
  <mergeCells count="1">
    <mergeCell ref="B2:E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77111117893"/>
    <pageSetUpPr fitToPage="1"/>
  </sheetPr>
  <dimension ref="A1:OC100"/>
  <sheetViews>
    <sheetView showGridLines="0" showRowColHeaders="0" zoomScale="60" zoomScaleNormal="60" workbookViewId="0">
      <pane xSplit="22" ySplit="10" topLeftCell="W11" activePane="bottomRight" state="frozen"/>
      <selection pane="topRight" activeCell="K1" sqref="K1"/>
      <selection pane="bottomLeft" activeCell="A8" sqref="A8"/>
      <selection pane="bottomRight" activeCell="E15" sqref="E15"/>
    </sheetView>
  </sheetViews>
  <sheetFormatPr baseColWidth="10" defaultColWidth="9.140625" defaultRowHeight="25.15" customHeight="1" x14ac:dyDescent="0.25"/>
  <cols>
    <col min="1" max="1" width="2.7109375" style="18" customWidth="1"/>
    <col min="2" max="2" width="4.85546875" style="92" customWidth="1"/>
    <col min="3" max="3" width="7.5703125" style="28" customWidth="1"/>
    <col min="4" max="4" width="25.7109375" style="5" customWidth="1"/>
    <col min="5" max="5" width="34.140625" style="42" customWidth="1"/>
    <col min="6" max="6" width="14" style="18" customWidth="1"/>
    <col min="7" max="7" width="11.85546875" style="18" customWidth="1"/>
    <col min="8" max="8" width="13.42578125" style="128" customWidth="1"/>
    <col min="9" max="9" width="13.7109375" style="18" customWidth="1"/>
    <col min="10" max="10" width="11.7109375" style="18" customWidth="1"/>
    <col min="11" max="11" width="12.28515625" style="5" customWidth="1"/>
    <col min="12" max="16" width="4.5703125" style="5" customWidth="1"/>
    <col min="17" max="18" width="9.140625" style="93" customWidth="1"/>
    <col min="19" max="19" width="13.7109375" style="94" bestFit="1" customWidth="1"/>
    <col min="20" max="20" width="6.85546875" style="51" customWidth="1"/>
    <col min="21" max="21" width="7.28515625" style="51" customWidth="1"/>
    <col min="22" max="22" width="1.28515625" style="18" customWidth="1"/>
    <col min="23" max="393" width="3.7109375" style="28" customWidth="1"/>
    <col min="394" max="399" width="9.140625" style="18"/>
    <col min="400" max="400" width="9.140625" style="18" customWidth="1"/>
    <col min="401" max="16384" width="9.140625" style="18"/>
  </cols>
  <sheetData>
    <row r="1" spans="1:393" s="52" customFormat="1" ht="45.75" x14ac:dyDescent="0.25">
      <c r="B1" s="53" t="s">
        <v>118</v>
      </c>
    </row>
    <row r="2" spans="1:393" s="5" customFormat="1" ht="7.15" customHeight="1" x14ac:dyDescent="0.25">
      <c r="B2" s="25"/>
      <c r="C2" s="25"/>
      <c r="D2" s="25"/>
      <c r="E2" s="25"/>
      <c r="W2" s="37"/>
      <c r="X2" s="22"/>
      <c r="Y2" s="22"/>
      <c r="Z2" s="22"/>
      <c r="AA2" s="22"/>
      <c r="AB2" s="22"/>
      <c r="AC2" s="22"/>
    </row>
    <row r="3" spans="1:393" s="5" customFormat="1" ht="24" customHeight="1" x14ac:dyDescent="0.25">
      <c r="B3" s="45" t="str">
        <f>REPT(" ",8)&amp;COUNTA($E$11:$E$10000)</f>
        <v xml:space="preserve">        0</v>
      </c>
      <c r="E3" s="75" t="s">
        <v>45</v>
      </c>
      <c r="F3" s="72">
        <f ca="1">SUM($L$11:$L$10000)</f>
        <v>0</v>
      </c>
      <c r="K3" s="145" t="s">
        <v>44</v>
      </c>
      <c r="L3" s="145"/>
      <c r="M3" s="145"/>
      <c r="Q3" s="47"/>
      <c r="R3" s="47"/>
      <c r="W3" s="155" t="s">
        <v>31</v>
      </c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</row>
    <row r="4" spans="1:393" s="5" customFormat="1" ht="24" customHeight="1" x14ac:dyDescent="0.25">
      <c r="B4" s="46" t="str">
        <f t="array" ref="B4">REPT(" ",8)&amp;COUNT(IF(_xlfn.UNIQUE($D$11:$D$10000)&lt;&gt;"",0))</f>
        <v xml:space="preserve">        0</v>
      </c>
      <c r="E4" s="76" t="s">
        <v>46</v>
      </c>
      <c r="F4" s="73">
        <f ca="1">SUM($M$11:$M$10000)</f>
        <v>0</v>
      </c>
      <c r="G4" s="48"/>
      <c r="H4" s="48"/>
      <c r="I4" s="48"/>
      <c r="J4" s="48"/>
      <c r="K4" s="49" t="s">
        <v>50</v>
      </c>
      <c r="L4" s="148" t="s">
        <v>51</v>
      </c>
      <c r="M4" s="149"/>
      <c r="W4" s="52"/>
      <c r="X4" s="4"/>
      <c r="Y4" s="4"/>
      <c r="Z4" s="52"/>
      <c r="AA4" s="156">
        <f>30000+Velocimetros!O4</f>
        <v>45355</v>
      </c>
      <c r="AB4" s="156"/>
      <c r="AC4" s="156"/>
      <c r="AD4" s="156"/>
      <c r="AE4" s="156"/>
      <c r="AF4" s="156"/>
      <c r="AG4" s="156"/>
      <c r="AH4" s="52"/>
    </row>
    <row r="5" spans="1:393" s="5" customFormat="1" ht="12" customHeight="1" x14ac:dyDescent="0.25">
      <c r="E5" s="143" t="s">
        <v>47</v>
      </c>
      <c r="F5" s="144">
        <f ca="1">SUM($N$11:$N$10000)</f>
        <v>0</v>
      </c>
      <c r="K5" s="146">
        <v>0.75</v>
      </c>
      <c r="L5" s="146">
        <v>0.6</v>
      </c>
      <c r="M5" s="146"/>
      <c r="W5" s="52"/>
      <c r="X5" s="52"/>
      <c r="Y5" s="52"/>
      <c r="Z5" s="52"/>
      <c r="AA5" s="52"/>
      <c r="AB5" s="56"/>
      <c r="AC5" s="52"/>
      <c r="AD5" s="52"/>
      <c r="AE5" s="52"/>
      <c r="AF5" s="52"/>
      <c r="AG5" s="52"/>
      <c r="AH5" s="52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U5" s="6"/>
      <c r="AV5" s="6"/>
      <c r="AW5" s="6"/>
      <c r="AX5" s="8"/>
      <c r="AY5" s="8"/>
      <c r="AZ5" s="6"/>
      <c r="BA5" s="6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DQ5" s="8"/>
      <c r="DR5" s="6"/>
      <c r="DS5" s="6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GI5" s="8"/>
      <c r="GJ5" s="6"/>
      <c r="GK5" s="6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JA5" s="8"/>
      <c r="JB5" s="6"/>
      <c r="JC5" s="6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LS5" s="8"/>
      <c r="LT5" s="6"/>
      <c r="LU5" s="6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</row>
    <row r="6" spans="1:393" s="5" customFormat="1" ht="12" customHeight="1" x14ac:dyDescent="0.25">
      <c r="E6" s="143"/>
      <c r="F6" s="144"/>
      <c r="K6" s="146"/>
      <c r="L6" s="146"/>
      <c r="M6" s="146"/>
      <c r="W6" s="61" t="str">
        <f>IF(W7="",V6,W7)</f>
        <v>Semana 1</v>
      </c>
      <c r="X6" s="61" t="str">
        <f t="shared" ref="X6:CI6" si="0">IF(X7="",W6,X7)</f>
        <v>Semana 1</v>
      </c>
      <c r="Y6" s="61" t="str">
        <f t="shared" si="0"/>
        <v>Semana 1</v>
      </c>
      <c r="Z6" s="61" t="str">
        <f t="shared" si="0"/>
        <v>Semana 1</v>
      </c>
      <c r="AA6" s="61" t="str">
        <f t="shared" si="0"/>
        <v>Semana 1</v>
      </c>
      <c r="AB6" s="61" t="str">
        <f t="shared" si="0"/>
        <v>Semana 1</v>
      </c>
      <c r="AC6" s="61" t="str">
        <f t="shared" si="0"/>
        <v>Semana 1</v>
      </c>
      <c r="AD6" s="61" t="str">
        <f t="shared" si="0"/>
        <v>Semana 2</v>
      </c>
      <c r="AE6" s="61" t="str">
        <f t="shared" si="0"/>
        <v>Semana 2</v>
      </c>
      <c r="AF6" s="61" t="str">
        <f t="shared" si="0"/>
        <v>Semana 2</v>
      </c>
      <c r="AG6" s="61" t="str">
        <f t="shared" si="0"/>
        <v>Semana 2</v>
      </c>
      <c r="AH6" s="61" t="str">
        <f t="shared" si="0"/>
        <v>Semana 2</v>
      </c>
      <c r="AI6" s="61" t="str">
        <f t="shared" si="0"/>
        <v>Semana 2</v>
      </c>
      <c r="AJ6" s="61" t="str">
        <f t="shared" si="0"/>
        <v>Semana 2</v>
      </c>
      <c r="AK6" s="61" t="str">
        <f t="shared" si="0"/>
        <v>Semana 3</v>
      </c>
      <c r="AL6" s="61" t="str">
        <f t="shared" si="0"/>
        <v>Semana 3</v>
      </c>
      <c r="AM6" s="61" t="str">
        <f t="shared" si="0"/>
        <v>Semana 3</v>
      </c>
      <c r="AN6" s="61" t="str">
        <f t="shared" si="0"/>
        <v>Semana 3</v>
      </c>
      <c r="AO6" s="61" t="str">
        <f t="shared" si="0"/>
        <v>Semana 3</v>
      </c>
      <c r="AP6" s="61" t="str">
        <f t="shared" si="0"/>
        <v>Semana 3</v>
      </c>
      <c r="AQ6" s="61" t="str">
        <f t="shared" si="0"/>
        <v>Semana 3</v>
      </c>
      <c r="AR6" s="61" t="str">
        <f t="shared" si="0"/>
        <v>Semana 4</v>
      </c>
      <c r="AS6" s="61" t="str">
        <f t="shared" si="0"/>
        <v>Semana 4</v>
      </c>
      <c r="AT6" s="61" t="str">
        <f t="shared" si="0"/>
        <v>Semana 4</v>
      </c>
      <c r="AU6" s="61" t="str">
        <f t="shared" si="0"/>
        <v>Semana 4</v>
      </c>
      <c r="AV6" s="61" t="str">
        <f t="shared" si="0"/>
        <v>Semana 4</v>
      </c>
      <c r="AW6" s="61" t="str">
        <f t="shared" si="0"/>
        <v>Semana 4</v>
      </c>
      <c r="AX6" s="61" t="str">
        <f t="shared" si="0"/>
        <v>Semana 4</v>
      </c>
      <c r="AY6" s="61" t="str">
        <f t="shared" si="0"/>
        <v>Semana 5</v>
      </c>
      <c r="AZ6" s="61" t="str">
        <f t="shared" si="0"/>
        <v>Semana 5</v>
      </c>
      <c r="BA6" s="61" t="str">
        <f t="shared" si="0"/>
        <v>Semana 5</v>
      </c>
      <c r="BB6" s="61" t="str">
        <f t="shared" si="0"/>
        <v>Semana 5</v>
      </c>
      <c r="BC6" s="61" t="str">
        <f t="shared" si="0"/>
        <v>Semana 5</v>
      </c>
      <c r="BD6" s="61" t="str">
        <f t="shared" si="0"/>
        <v>Semana 5</v>
      </c>
      <c r="BE6" s="61" t="str">
        <f t="shared" si="0"/>
        <v>Semana 5</v>
      </c>
      <c r="BF6" s="61" t="str">
        <f t="shared" si="0"/>
        <v>Semana 6</v>
      </c>
      <c r="BG6" s="61" t="str">
        <f t="shared" si="0"/>
        <v>Semana 6</v>
      </c>
      <c r="BH6" s="61" t="str">
        <f t="shared" si="0"/>
        <v>Semana 6</v>
      </c>
      <c r="BI6" s="61" t="str">
        <f t="shared" si="0"/>
        <v>Semana 6</v>
      </c>
      <c r="BJ6" s="61" t="str">
        <f t="shared" si="0"/>
        <v>Semana 6</v>
      </c>
      <c r="BK6" s="61" t="str">
        <f t="shared" si="0"/>
        <v>Semana 6</v>
      </c>
      <c r="BL6" s="61" t="str">
        <f t="shared" si="0"/>
        <v>Semana 6</v>
      </c>
      <c r="BM6" s="61" t="str">
        <f t="shared" si="0"/>
        <v>Semana 7</v>
      </c>
      <c r="BN6" s="61" t="str">
        <f t="shared" si="0"/>
        <v>Semana 7</v>
      </c>
      <c r="BO6" s="61" t="str">
        <f t="shared" si="0"/>
        <v>Semana 7</v>
      </c>
      <c r="BP6" s="61" t="str">
        <f t="shared" si="0"/>
        <v>Semana 7</v>
      </c>
      <c r="BQ6" s="61" t="str">
        <f t="shared" si="0"/>
        <v>Semana 7</v>
      </c>
      <c r="BR6" s="61" t="str">
        <f t="shared" si="0"/>
        <v>Semana 7</v>
      </c>
      <c r="BS6" s="61" t="str">
        <f t="shared" si="0"/>
        <v>Semana 7</v>
      </c>
      <c r="BT6" s="61" t="str">
        <f t="shared" si="0"/>
        <v>Semana 8</v>
      </c>
      <c r="BU6" s="61" t="str">
        <f t="shared" si="0"/>
        <v>Semana 8</v>
      </c>
      <c r="BV6" s="61" t="str">
        <f t="shared" si="0"/>
        <v>Semana 8</v>
      </c>
      <c r="BW6" s="61" t="str">
        <f t="shared" si="0"/>
        <v>Semana 8</v>
      </c>
      <c r="BX6" s="61" t="str">
        <f t="shared" si="0"/>
        <v>Semana 8</v>
      </c>
      <c r="BY6" s="61" t="str">
        <f t="shared" si="0"/>
        <v>Semana 8</v>
      </c>
      <c r="BZ6" s="61" t="str">
        <f t="shared" si="0"/>
        <v>Semana 8</v>
      </c>
      <c r="CA6" s="61" t="str">
        <f t="shared" si="0"/>
        <v>Semana 9</v>
      </c>
      <c r="CB6" s="61" t="str">
        <f t="shared" si="0"/>
        <v>Semana 9</v>
      </c>
      <c r="CC6" s="61" t="str">
        <f t="shared" si="0"/>
        <v>Semana 9</v>
      </c>
      <c r="CD6" s="61" t="str">
        <f t="shared" si="0"/>
        <v>Semana 9</v>
      </c>
      <c r="CE6" s="61" t="str">
        <f t="shared" si="0"/>
        <v>Semana 9</v>
      </c>
      <c r="CF6" s="61" t="str">
        <f t="shared" si="0"/>
        <v>Semana 9</v>
      </c>
      <c r="CG6" s="61" t="str">
        <f t="shared" si="0"/>
        <v>Semana 9</v>
      </c>
      <c r="CH6" s="61" t="str">
        <f t="shared" si="0"/>
        <v>Semana 10</v>
      </c>
      <c r="CI6" s="61" t="str">
        <f t="shared" si="0"/>
        <v>Semana 10</v>
      </c>
      <c r="CJ6" s="61" t="str">
        <f t="shared" ref="CJ6:EU6" si="1">IF(CJ7="",CI6,CJ7)</f>
        <v>Semana 10</v>
      </c>
      <c r="CK6" s="61" t="str">
        <f t="shared" si="1"/>
        <v>Semana 10</v>
      </c>
      <c r="CL6" s="61" t="str">
        <f t="shared" si="1"/>
        <v>Semana 10</v>
      </c>
      <c r="CM6" s="61" t="str">
        <f t="shared" si="1"/>
        <v>Semana 10</v>
      </c>
      <c r="CN6" s="61" t="str">
        <f t="shared" si="1"/>
        <v>Semana 10</v>
      </c>
      <c r="CO6" s="61" t="str">
        <f t="shared" si="1"/>
        <v>Semana 11</v>
      </c>
      <c r="CP6" s="61" t="str">
        <f t="shared" si="1"/>
        <v>Semana 11</v>
      </c>
      <c r="CQ6" s="61" t="str">
        <f t="shared" si="1"/>
        <v>Semana 11</v>
      </c>
      <c r="CR6" s="61" t="str">
        <f t="shared" si="1"/>
        <v>Semana 11</v>
      </c>
      <c r="CS6" s="61" t="str">
        <f t="shared" si="1"/>
        <v>Semana 11</v>
      </c>
      <c r="CT6" s="61" t="str">
        <f t="shared" si="1"/>
        <v>Semana 11</v>
      </c>
      <c r="CU6" s="61" t="str">
        <f t="shared" si="1"/>
        <v>Semana 11</v>
      </c>
      <c r="CV6" s="61" t="str">
        <f t="shared" si="1"/>
        <v>Semana 12</v>
      </c>
      <c r="CW6" s="61" t="str">
        <f t="shared" si="1"/>
        <v>Semana 12</v>
      </c>
      <c r="CX6" s="61" t="str">
        <f t="shared" si="1"/>
        <v>Semana 12</v>
      </c>
      <c r="CY6" s="61" t="str">
        <f t="shared" si="1"/>
        <v>Semana 12</v>
      </c>
      <c r="CZ6" s="61" t="str">
        <f t="shared" si="1"/>
        <v>Semana 12</v>
      </c>
      <c r="DA6" s="61" t="str">
        <f t="shared" si="1"/>
        <v>Semana 12</v>
      </c>
      <c r="DB6" s="61" t="str">
        <f t="shared" si="1"/>
        <v>Semana 12</v>
      </c>
      <c r="DC6" s="61" t="str">
        <f t="shared" si="1"/>
        <v>Semana 13</v>
      </c>
      <c r="DD6" s="61" t="str">
        <f t="shared" si="1"/>
        <v>Semana 13</v>
      </c>
      <c r="DE6" s="61" t="str">
        <f t="shared" si="1"/>
        <v>Semana 13</v>
      </c>
      <c r="DF6" s="61" t="str">
        <f t="shared" si="1"/>
        <v>Semana 13</v>
      </c>
      <c r="DG6" s="61" t="str">
        <f t="shared" si="1"/>
        <v>Semana 13</v>
      </c>
      <c r="DH6" s="61" t="str">
        <f t="shared" si="1"/>
        <v>Semana 13</v>
      </c>
      <c r="DI6" s="61" t="str">
        <f t="shared" si="1"/>
        <v>Semana 13</v>
      </c>
      <c r="DJ6" s="61" t="str">
        <f t="shared" si="1"/>
        <v>Semana 14</v>
      </c>
      <c r="DK6" s="61" t="str">
        <f t="shared" si="1"/>
        <v>Semana 14</v>
      </c>
      <c r="DL6" s="61" t="str">
        <f t="shared" si="1"/>
        <v>Semana 14</v>
      </c>
      <c r="DM6" s="61" t="str">
        <f t="shared" si="1"/>
        <v>Semana 14</v>
      </c>
      <c r="DN6" s="61" t="str">
        <f t="shared" si="1"/>
        <v>Semana 14</v>
      </c>
      <c r="DO6" s="61" t="str">
        <f t="shared" si="1"/>
        <v>Semana 14</v>
      </c>
      <c r="DP6" s="61" t="str">
        <f t="shared" si="1"/>
        <v>Semana 14</v>
      </c>
      <c r="DQ6" s="61" t="str">
        <f t="shared" si="1"/>
        <v>Semana 15</v>
      </c>
      <c r="DR6" s="61" t="str">
        <f t="shared" si="1"/>
        <v>Semana 15</v>
      </c>
      <c r="DS6" s="61" t="str">
        <f t="shared" si="1"/>
        <v>Semana 15</v>
      </c>
      <c r="DT6" s="61" t="str">
        <f t="shared" si="1"/>
        <v>Semana 15</v>
      </c>
      <c r="DU6" s="61" t="str">
        <f t="shared" si="1"/>
        <v>Semana 15</v>
      </c>
      <c r="DV6" s="61" t="str">
        <f t="shared" si="1"/>
        <v>Semana 15</v>
      </c>
      <c r="DW6" s="61" t="str">
        <f t="shared" si="1"/>
        <v>Semana 15</v>
      </c>
      <c r="DX6" s="61" t="str">
        <f t="shared" si="1"/>
        <v>Semana 16</v>
      </c>
      <c r="DY6" s="61" t="str">
        <f t="shared" si="1"/>
        <v>Semana 16</v>
      </c>
      <c r="DZ6" s="61" t="str">
        <f t="shared" si="1"/>
        <v>Semana 16</v>
      </c>
      <c r="EA6" s="61" t="str">
        <f t="shared" si="1"/>
        <v>Semana 16</v>
      </c>
      <c r="EB6" s="61" t="str">
        <f t="shared" si="1"/>
        <v>Semana 16</v>
      </c>
      <c r="EC6" s="61" t="str">
        <f t="shared" si="1"/>
        <v>Semana 16</v>
      </c>
      <c r="ED6" s="61" t="str">
        <f t="shared" si="1"/>
        <v>Semana 16</v>
      </c>
      <c r="EE6" s="61" t="str">
        <f t="shared" si="1"/>
        <v>Semana 17</v>
      </c>
      <c r="EF6" s="61" t="str">
        <f t="shared" si="1"/>
        <v>Semana 17</v>
      </c>
      <c r="EG6" s="61" t="str">
        <f t="shared" si="1"/>
        <v>Semana 17</v>
      </c>
      <c r="EH6" s="61" t="str">
        <f t="shared" si="1"/>
        <v>Semana 17</v>
      </c>
      <c r="EI6" s="61" t="str">
        <f t="shared" si="1"/>
        <v>Semana 17</v>
      </c>
      <c r="EJ6" s="61" t="str">
        <f t="shared" si="1"/>
        <v>Semana 17</v>
      </c>
      <c r="EK6" s="61" t="str">
        <f t="shared" si="1"/>
        <v>Semana 17</v>
      </c>
      <c r="EL6" s="61" t="str">
        <f t="shared" si="1"/>
        <v>Semana 18</v>
      </c>
      <c r="EM6" s="61" t="str">
        <f t="shared" si="1"/>
        <v>Semana 18</v>
      </c>
      <c r="EN6" s="61" t="str">
        <f t="shared" si="1"/>
        <v>Semana 18</v>
      </c>
      <c r="EO6" s="61" t="str">
        <f t="shared" si="1"/>
        <v>Semana 18</v>
      </c>
      <c r="EP6" s="61" t="str">
        <f t="shared" si="1"/>
        <v>Semana 18</v>
      </c>
      <c r="EQ6" s="61" t="str">
        <f t="shared" si="1"/>
        <v>Semana 18</v>
      </c>
      <c r="ER6" s="61" t="str">
        <f t="shared" si="1"/>
        <v>Semana 18</v>
      </c>
      <c r="ES6" s="61" t="str">
        <f t="shared" si="1"/>
        <v>Semana 19</v>
      </c>
      <c r="ET6" s="61" t="str">
        <f t="shared" si="1"/>
        <v>Semana 19</v>
      </c>
      <c r="EU6" s="61" t="str">
        <f t="shared" si="1"/>
        <v>Semana 19</v>
      </c>
      <c r="EV6" s="61" t="str">
        <f t="shared" ref="EV6:HG6" si="2">IF(EV7="",EU6,EV7)</f>
        <v>Semana 19</v>
      </c>
      <c r="EW6" s="61" t="str">
        <f t="shared" si="2"/>
        <v>Semana 19</v>
      </c>
      <c r="EX6" s="61" t="str">
        <f t="shared" si="2"/>
        <v>Semana 19</v>
      </c>
      <c r="EY6" s="61" t="str">
        <f t="shared" si="2"/>
        <v>Semana 19</v>
      </c>
      <c r="EZ6" s="61" t="str">
        <f t="shared" si="2"/>
        <v>Semana 20</v>
      </c>
      <c r="FA6" s="61" t="str">
        <f t="shared" si="2"/>
        <v>Semana 20</v>
      </c>
      <c r="FB6" s="61" t="str">
        <f t="shared" si="2"/>
        <v>Semana 20</v>
      </c>
      <c r="FC6" s="61" t="str">
        <f t="shared" si="2"/>
        <v>Semana 20</v>
      </c>
      <c r="FD6" s="61" t="str">
        <f t="shared" si="2"/>
        <v>Semana 20</v>
      </c>
      <c r="FE6" s="61" t="str">
        <f t="shared" si="2"/>
        <v>Semana 20</v>
      </c>
      <c r="FF6" s="61" t="str">
        <f t="shared" si="2"/>
        <v>Semana 20</v>
      </c>
      <c r="FG6" s="61" t="str">
        <f t="shared" si="2"/>
        <v>Semana 21</v>
      </c>
      <c r="FH6" s="61" t="str">
        <f t="shared" si="2"/>
        <v>Semana 21</v>
      </c>
      <c r="FI6" s="61" t="str">
        <f t="shared" si="2"/>
        <v>Semana 21</v>
      </c>
      <c r="FJ6" s="61" t="str">
        <f t="shared" si="2"/>
        <v>Semana 21</v>
      </c>
      <c r="FK6" s="61" t="str">
        <f t="shared" si="2"/>
        <v>Semana 21</v>
      </c>
      <c r="FL6" s="61" t="str">
        <f t="shared" si="2"/>
        <v>Semana 21</v>
      </c>
      <c r="FM6" s="61" t="str">
        <f t="shared" si="2"/>
        <v>Semana 21</v>
      </c>
      <c r="FN6" s="61" t="str">
        <f t="shared" si="2"/>
        <v>Semana 22</v>
      </c>
      <c r="FO6" s="61" t="str">
        <f t="shared" si="2"/>
        <v>Semana 22</v>
      </c>
      <c r="FP6" s="61" t="str">
        <f t="shared" si="2"/>
        <v>Semana 22</v>
      </c>
      <c r="FQ6" s="61" t="str">
        <f t="shared" si="2"/>
        <v>Semana 22</v>
      </c>
      <c r="FR6" s="61" t="str">
        <f t="shared" si="2"/>
        <v>Semana 22</v>
      </c>
      <c r="FS6" s="61" t="str">
        <f t="shared" si="2"/>
        <v>Semana 22</v>
      </c>
      <c r="FT6" s="61" t="str">
        <f t="shared" si="2"/>
        <v>Semana 22</v>
      </c>
      <c r="FU6" s="61" t="str">
        <f t="shared" si="2"/>
        <v>Semana 23</v>
      </c>
      <c r="FV6" s="61" t="str">
        <f t="shared" si="2"/>
        <v>Semana 23</v>
      </c>
      <c r="FW6" s="61" t="str">
        <f t="shared" si="2"/>
        <v>Semana 23</v>
      </c>
      <c r="FX6" s="61" t="str">
        <f t="shared" si="2"/>
        <v>Semana 23</v>
      </c>
      <c r="FY6" s="61" t="str">
        <f t="shared" si="2"/>
        <v>Semana 23</v>
      </c>
      <c r="FZ6" s="61" t="str">
        <f t="shared" si="2"/>
        <v>Semana 23</v>
      </c>
      <c r="GA6" s="61" t="str">
        <f t="shared" si="2"/>
        <v>Semana 23</v>
      </c>
      <c r="GB6" s="61" t="str">
        <f t="shared" si="2"/>
        <v>Semana 24</v>
      </c>
      <c r="GC6" s="61" t="str">
        <f t="shared" si="2"/>
        <v>Semana 24</v>
      </c>
      <c r="GD6" s="61" t="str">
        <f t="shared" si="2"/>
        <v>Semana 24</v>
      </c>
      <c r="GE6" s="61" t="str">
        <f t="shared" si="2"/>
        <v>Semana 24</v>
      </c>
      <c r="GF6" s="61" t="str">
        <f t="shared" si="2"/>
        <v>Semana 24</v>
      </c>
      <c r="GG6" s="61" t="str">
        <f t="shared" si="2"/>
        <v>Semana 24</v>
      </c>
      <c r="GH6" s="61" t="str">
        <f t="shared" si="2"/>
        <v>Semana 24</v>
      </c>
      <c r="GI6" s="61" t="str">
        <f t="shared" si="2"/>
        <v>Semana 25</v>
      </c>
      <c r="GJ6" s="61" t="str">
        <f t="shared" si="2"/>
        <v>Semana 25</v>
      </c>
      <c r="GK6" s="61" t="str">
        <f t="shared" si="2"/>
        <v>Semana 25</v>
      </c>
      <c r="GL6" s="61" t="str">
        <f t="shared" si="2"/>
        <v>Semana 25</v>
      </c>
      <c r="GM6" s="61" t="str">
        <f t="shared" si="2"/>
        <v>Semana 25</v>
      </c>
      <c r="GN6" s="61" t="str">
        <f t="shared" si="2"/>
        <v>Semana 25</v>
      </c>
      <c r="GO6" s="61" t="str">
        <f t="shared" si="2"/>
        <v>Semana 25</v>
      </c>
      <c r="GP6" s="61" t="str">
        <f t="shared" si="2"/>
        <v>Semana 26</v>
      </c>
      <c r="GQ6" s="61" t="str">
        <f t="shared" si="2"/>
        <v>Semana 26</v>
      </c>
      <c r="GR6" s="61" t="str">
        <f t="shared" si="2"/>
        <v>Semana 26</v>
      </c>
      <c r="GS6" s="61" t="str">
        <f t="shared" si="2"/>
        <v>Semana 26</v>
      </c>
      <c r="GT6" s="61" t="str">
        <f t="shared" si="2"/>
        <v>Semana 26</v>
      </c>
      <c r="GU6" s="61" t="str">
        <f t="shared" si="2"/>
        <v>Semana 26</v>
      </c>
      <c r="GV6" s="61" t="str">
        <f t="shared" si="2"/>
        <v>Semana 26</v>
      </c>
      <c r="GW6" s="61" t="str">
        <f t="shared" si="2"/>
        <v>Semana 27</v>
      </c>
      <c r="GX6" s="61" t="str">
        <f t="shared" si="2"/>
        <v>Semana 27</v>
      </c>
      <c r="GY6" s="61" t="str">
        <f t="shared" si="2"/>
        <v>Semana 27</v>
      </c>
      <c r="GZ6" s="61" t="str">
        <f t="shared" si="2"/>
        <v>Semana 27</v>
      </c>
      <c r="HA6" s="61" t="str">
        <f t="shared" si="2"/>
        <v>Semana 27</v>
      </c>
      <c r="HB6" s="61" t="str">
        <f t="shared" si="2"/>
        <v>Semana 27</v>
      </c>
      <c r="HC6" s="61" t="str">
        <f t="shared" si="2"/>
        <v>Semana 27</v>
      </c>
      <c r="HD6" s="61" t="str">
        <f t="shared" si="2"/>
        <v>Semana 28</v>
      </c>
      <c r="HE6" s="61" t="str">
        <f t="shared" si="2"/>
        <v>Semana 28</v>
      </c>
      <c r="HF6" s="61" t="str">
        <f t="shared" si="2"/>
        <v>Semana 28</v>
      </c>
      <c r="HG6" s="61" t="str">
        <f t="shared" si="2"/>
        <v>Semana 28</v>
      </c>
      <c r="HH6" s="61" t="str">
        <f t="shared" ref="HH6:JS6" si="3">IF(HH7="",HG6,HH7)</f>
        <v>Semana 28</v>
      </c>
      <c r="HI6" s="61" t="str">
        <f t="shared" si="3"/>
        <v>Semana 28</v>
      </c>
      <c r="HJ6" s="61" t="str">
        <f t="shared" si="3"/>
        <v>Semana 28</v>
      </c>
      <c r="HK6" s="61" t="str">
        <f t="shared" si="3"/>
        <v>Semana 29</v>
      </c>
      <c r="HL6" s="61" t="str">
        <f t="shared" si="3"/>
        <v>Semana 29</v>
      </c>
      <c r="HM6" s="61" t="str">
        <f t="shared" si="3"/>
        <v>Semana 29</v>
      </c>
      <c r="HN6" s="61" t="str">
        <f t="shared" si="3"/>
        <v>Semana 29</v>
      </c>
      <c r="HO6" s="61" t="str">
        <f t="shared" si="3"/>
        <v>Semana 29</v>
      </c>
      <c r="HP6" s="61" t="str">
        <f t="shared" si="3"/>
        <v>Semana 29</v>
      </c>
      <c r="HQ6" s="61" t="str">
        <f t="shared" si="3"/>
        <v>Semana 29</v>
      </c>
      <c r="HR6" s="61" t="str">
        <f t="shared" si="3"/>
        <v>Semana 30</v>
      </c>
      <c r="HS6" s="61" t="str">
        <f t="shared" si="3"/>
        <v>Semana 30</v>
      </c>
      <c r="HT6" s="61" t="str">
        <f t="shared" si="3"/>
        <v>Semana 30</v>
      </c>
      <c r="HU6" s="61" t="str">
        <f t="shared" si="3"/>
        <v>Semana 30</v>
      </c>
      <c r="HV6" s="61" t="str">
        <f t="shared" si="3"/>
        <v>Semana 30</v>
      </c>
      <c r="HW6" s="61" t="str">
        <f t="shared" si="3"/>
        <v>Semana 30</v>
      </c>
      <c r="HX6" s="61" t="str">
        <f t="shared" si="3"/>
        <v>Semana 30</v>
      </c>
      <c r="HY6" s="61" t="str">
        <f t="shared" si="3"/>
        <v>Semana 31</v>
      </c>
      <c r="HZ6" s="61" t="str">
        <f t="shared" si="3"/>
        <v>Semana 31</v>
      </c>
      <c r="IA6" s="61" t="str">
        <f t="shared" si="3"/>
        <v>Semana 31</v>
      </c>
      <c r="IB6" s="61" t="str">
        <f t="shared" si="3"/>
        <v>Semana 31</v>
      </c>
      <c r="IC6" s="61" t="str">
        <f t="shared" si="3"/>
        <v>Semana 31</v>
      </c>
      <c r="ID6" s="61" t="str">
        <f t="shared" si="3"/>
        <v>Semana 31</v>
      </c>
      <c r="IE6" s="61" t="str">
        <f t="shared" si="3"/>
        <v>Semana 31</v>
      </c>
      <c r="IF6" s="61" t="str">
        <f t="shared" si="3"/>
        <v>Semana 32</v>
      </c>
      <c r="IG6" s="61" t="str">
        <f t="shared" si="3"/>
        <v>Semana 32</v>
      </c>
      <c r="IH6" s="61" t="str">
        <f t="shared" si="3"/>
        <v>Semana 32</v>
      </c>
      <c r="II6" s="61" t="str">
        <f t="shared" si="3"/>
        <v>Semana 32</v>
      </c>
      <c r="IJ6" s="61" t="str">
        <f t="shared" si="3"/>
        <v>Semana 32</v>
      </c>
      <c r="IK6" s="61" t="str">
        <f t="shared" si="3"/>
        <v>Semana 32</v>
      </c>
      <c r="IL6" s="61" t="str">
        <f t="shared" si="3"/>
        <v>Semana 32</v>
      </c>
      <c r="IM6" s="61" t="str">
        <f t="shared" si="3"/>
        <v>Semana 33</v>
      </c>
      <c r="IN6" s="61" t="str">
        <f t="shared" si="3"/>
        <v>Semana 33</v>
      </c>
      <c r="IO6" s="61" t="str">
        <f t="shared" si="3"/>
        <v>Semana 33</v>
      </c>
      <c r="IP6" s="61" t="str">
        <f t="shared" si="3"/>
        <v>Semana 33</v>
      </c>
      <c r="IQ6" s="61" t="str">
        <f t="shared" si="3"/>
        <v>Semana 33</v>
      </c>
      <c r="IR6" s="61" t="str">
        <f t="shared" si="3"/>
        <v>Semana 33</v>
      </c>
      <c r="IS6" s="61" t="str">
        <f t="shared" si="3"/>
        <v>Semana 33</v>
      </c>
      <c r="IT6" s="61" t="str">
        <f t="shared" si="3"/>
        <v>Semana 34</v>
      </c>
      <c r="IU6" s="61" t="str">
        <f t="shared" si="3"/>
        <v>Semana 34</v>
      </c>
      <c r="IV6" s="61" t="str">
        <f t="shared" si="3"/>
        <v>Semana 34</v>
      </c>
      <c r="IW6" s="61" t="str">
        <f t="shared" si="3"/>
        <v>Semana 34</v>
      </c>
      <c r="IX6" s="61" t="str">
        <f t="shared" si="3"/>
        <v>Semana 34</v>
      </c>
      <c r="IY6" s="61" t="str">
        <f t="shared" si="3"/>
        <v>Semana 34</v>
      </c>
      <c r="IZ6" s="61" t="str">
        <f t="shared" si="3"/>
        <v>Semana 34</v>
      </c>
      <c r="JA6" s="61" t="str">
        <f t="shared" si="3"/>
        <v>Semana 35</v>
      </c>
      <c r="JB6" s="61" t="str">
        <f t="shared" si="3"/>
        <v>Semana 35</v>
      </c>
      <c r="JC6" s="61" t="str">
        <f t="shared" si="3"/>
        <v>Semana 35</v>
      </c>
      <c r="JD6" s="61" t="str">
        <f t="shared" si="3"/>
        <v>Semana 35</v>
      </c>
      <c r="JE6" s="61" t="str">
        <f t="shared" si="3"/>
        <v>Semana 35</v>
      </c>
      <c r="JF6" s="61" t="str">
        <f t="shared" si="3"/>
        <v>Semana 35</v>
      </c>
      <c r="JG6" s="61" t="str">
        <f t="shared" si="3"/>
        <v>Semana 35</v>
      </c>
      <c r="JH6" s="61" t="str">
        <f t="shared" si="3"/>
        <v>Semana 36</v>
      </c>
      <c r="JI6" s="61" t="str">
        <f t="shared" si="3"/>
        <v>Semana 36</v>
      </c>
      <c r="JJ6" s="61" t="str">
        <f t="shared" si="3"/>
        <v>Semana 36</v>
      </c>
      <c r="JK6" s="61" t="str">
        <f t="shared" si="3"/>
        <v>Semana 36</v>
      </c>
      <c r="JL6" s="61" t="str">
        <f t="shared" si="3"/>
        <v>Semana 36</v>
      </c>
      <c r="JM6" s="61" t="str">
        <f t="shared" si="3"/>
        <v>Semana 36</v>
      </c>
      <c r="JN6" s="61" t="str">
        <f t="shared" si="3"/>
        <v>Semana 36</v>
      </c>
      <c r="JO6" s="61" t="str">
        <f t="shared" si="3"/>
        <v>Semana 37</v>
      </c>
      <c r="JP6" s="61" t="str">
        <f t="shared" si="3"/>
        <v>Semana 37</v>
      </c>
      <c r="JQ6" s="61" t="str">
        <f t="shared" si="3"/>
        <v>Semana 37</v>
      </c>
      <c r="JR6" s="61" t="str">
        <f t="shared" si="3"/>
        <v>Semana 37</v>
      </c>
      <c r="JS6" s="61" t="str">
        <f t="shared" si="3"/>
        <v>Semana 37</v>
      </c>
      <c r="JT6" s="61" t="str">
        <f t="shared" ref="JT6:ME6" si="4">IF(JT7="",JS6,JT7)</f>
        <v>Semana 37</v>
      </c>
      <c r="JU6" s="61" t="str">
        <f t="shared" si="4"/>
        <v>Semana 37</v>
      </c>
      <c r="JV6" s="61" t="str">
        <f t="shared" si="4"/>
        <v>Semana 38</v>
      </c>
      <c r="JW6" s="61" t="str">
        <f t="shared" si="4"/>
        <v>Semana 38</v>
      </c>
      <c r="JX6" s="61" t="str">
        <f t="shared" si="4"/>
        <v>Semana 38</v>
      </c>
      <c r="JY6" s="61" t="str">
        <f t="shared" si="4"/>
        <v>Semana 38</v>
      </c>
      <c r="JZ6" s="61" t="str">
        <f t="shared" si="4"/>
        <v>Semana 38</v>
      </c>
      <c r="KA6" s="61" t="str">
        <f t="shared" si="4"/>
        <v>Semana 38</v>
      </c>
      <c r="KB6" s="61" t="str">
        <f t="shared" si="4"/>
        <v>Semana 38</v>
      </c>
      <c r="KC6" s="61" t="str">
        <f t="shared" si="4"/>
        <v>Semana 39</v>
      </c>
      <c r="KD6" s="61" t="str">
        <f t="shared" si="4"/>
        <v>Semana 39</v>
      </c>
      <c r="KE6" s="61" t="str">
        <f t="shared" si="4"/>
        <v>Semana 39</v>
      </c>
      <c r="KF6" s="61" t="str">
        <f t="shared" si="4"/>
        <v>Semana 39</v>
      </c>
      <c r="KG6" s="61" t="str">
        <f t="shared" si="4"/>
        <v>Semana 39</v>
      </c>
      <c r="KH6" s="61" t="str">
        <f t="shared" si="4"/>
        <v>Semana 39</v>
      </c>
      <c r="KI6" s="61" t="str">
        <f t="shared" si="4"/>
        <v>Semana 39</v>
      </c>
      <c r="KJ6" s="61" t="str">
        <f t="shared" si="4"/>
        <v>Semana 40</v>
      </c>
      <c r="KK6" s="61" t="str">
        <f t="shared" si="4"/>
        <v>Semana 40</v>
      </c>
      <c r="KL6" s="61" t="str">
        <f t="shared" si="4"/>
        <v>Semana 40</v>
      </c>
      <c r="KM6" s="61" t="str">
        <f t="shared" si="4"/>
        <v>Semana 40</v>
      </c>
      <c r="KN6" s="61" t="str">
        <f t="shared" si="4"/>
        <v>Semana 40</v>
      </c>
      <c r="KO6" s="61" t="str">
        <f t="shared" si="4"/>
        <v>Semana 40</v>
      </c>
      <c r="KP6" s="61" t="str">
        <f t="shared" si="4"/>
        <v>Semana 40</v>
      </c>
      <c r="KQ6" s="61" t="str">
        <f t="shared" si="4"/>
        <v>Semana 41</v>
      </c>
      <c r="KR6" s="61" t="str">
        <f t="shared" si="4"/>
        <v>Semana 41</v>
      </c>
      <c r="KS6" s="61" t="str">
        <f t="shared" si="4"/>
        <v>Semana 41</v>
      </c>
      <c r="KT6" s="61" t="str">
        <f t="shared" si="4"/>
        <v>Semana 41</v>
      </c>
      <c r="KU6" s="61" t="str">
        <f t="shared" si="4"/>
        <v>Semana 41</v>
      </c>
      <c r="KV6" s="61" t="str">
        <f t="shared" si="4"/>
        <v>Semana 41</v>
      </c>
      <c r="KW6" s="61" t="str">
        <f t="shared" si="4"/>
        <v>Semana 41</v>
      </c>
      <c r="KX6" s="61" t="str">
        <f t="shared" si="4"/>
        <v>Semana 42</v>
      </c>
      <c r="KY6" s="61" t="str">
        <f t="shared" si="4"/>
        <v>Semana 42</v>
      </c>
      <c r="KZ6" s="61" t="str">
        <f t="shared" si="4"/>
        <v>Semana 42</v>
      </c>
      <c r="LA6" s="61" t="str">
        <f t="shared" si="4"/>
        <v>Semana 42</v>
      </c>
      <c r="LB6" s="61" t="str">
        <f t="shared" si="4"/>
        <v>Semana 42</v>
      </c>
      <c r="LC6" s="61" t="str">
        <f t="shared" si="4"/>
        <v>Semana 42</v>
      </c>
      <c r="LD6" s="61" t="str">
        <f t="shared" si="4"/>
        <v>Semana 42</v>
      </c>
      <c r="LE6" s="61" t="str">
        <f t="shared" si="4"/>
        <v>Semana 43</v>
      </c>
      <c r="LF6" s="61" t="str">
        <f t="shared" si="4"/>
        <v>Semana 43</v>
      </c>
      <c r="LG6" s="61" t="str">
        <f t="shared" si="4"/>
        <v>Semana 43</v>
      </c>
      <c r="LH6" s="61" t="str">
        <f t="shared" si="4"/>
        <v>Semana 43</v>
      </c>
      <c r="LI6" s="61" t="str">
        <f t="shared" si="4"/>
        <v>Semana 43</v>
      </c>
      <c r="LJ6" s="61" t="str">
        <f t="shared" si="4"/>
        <v>Semana 43</v>
      </c>
      <c r="LK6" s="61" t="str">
        <f t="shared" si="4"/>
        <v>Semana 43</v>
      </c>
      <c r="LL6" s="61" t="str">
        <f t="shared" si="4"/>
        <v>Semana 44</v>
      </c>
      <c r="LM6" s="61" t="str">
        <f t="shared" si="4"/>
        <v>Semana 44</v>
      </c>
      <c r="LN6" s="61" t="str">
        <f t="shared" si="4"/>
        <v>Semana 44</v>
      </c>
      <c r="LO6" s="61" t="str">
        <f t="shared" si="4"/>
        <v>Semana 44</v>
      </c>
      <c r="LP6" s="61" t="str">
        <f t="shared" si="4"/>
        <v>Semana 44</v>
      </c>
      <c r="LQ6" s="61" t="str">
        <f t="shared" si="4"/>
        <v>Semana 44</v>
      </c>
      <c r="LR6" s="61" t="str">
        <f t="shared" si="4"/>
        <v>Semana 44</v>
      </c>
      <c r="LS6" s="61" t="str">
        <f t="shared" si="4"/>
        <v>Semana 45</v>
      </c>
      <c r="LT6" s="61" t="str">
        <f t="shared" si="4"/>
        <v>Semana 45</v>
      </c>
      <c r="LU6" s="61" t="str">
        <f t="shared" si="4"/>
        <v>Semana 45</v>
      </c>
      <c r="LV6" s="61" t="str">
        <f t="shared" si="4"/>
        <v>Semana 45</v>
      </c>
      <c r="LW6" s="61" t="str">
        <f t="shared" si="4"/>
        <v>Semana 45</v>
      </c>
      <c r="LX6" s="61" t="str">
        <f t="shared" si="4"/>
        <v>Semana 45</v>
      </c>
      <c r="LY6" s="61" t="str">
        <f t="shared" si="4"/>
        <v>Semana 45</v>
      </c>
      <c r="LZ6" s="61" t="str">
        <f t="shared" si="4"/>
        <v>Semana 46</v>
      </c>
      <c r="MA6" s="61" t="str">
        <f t="shared" si="4"/>
        <v>Semana 46</v>
      </c>
      <c r="MB6" s="61" t="str">
        <f t="shared" si="4"/>
        <v>Semana 46</v>
      </c>
      <c r="MC6" s="61" t="str">
        <f t="shared" si="4"/>
        <v>Semana 46</v>
      </c>
      <c r="MD6" s="61" t="str">
        <f t="shared" si="4"/>
        <v>Semana 46</v>
      </c>
      <c r="ME6" s="61" t="str">
        <f t="shared" si="4"/>
        <v>Semana 46</v>
      </c>
      <c r="MF6" s="61" t="str">
        <f t="shared" ref="MF6:OC6" si="5">IF(MF7="",ME6,MF7)</f>
        <v>Semana 46</v>
      </c>
      <c r="MG6" s="61" t="str">
        <f t="shared" si="5"/>
        <v>Semana 47</v>
      </c>
      <c r="MH6" s="61" t="str">
        <f t="shared" si="5"/>
        <v>Semana 47</v>
      </c>
      <c r="MI6" s="61" t="str">
        <f t="shared" si="5"/>
        <v>Semana 47</v>
      </c>
      <c r="MJ6" s="61" t="str">
        <f t="shared" si="5"/>
        <v>Semana 47</v>
      </c>
      <c r="MK6" s="61" t="str">
        <f t="shared" si="5"/>
        <v>Semana 47</v>
      </c>
      <c r="ML6" s="61" t="str">
        <f t="shared" si="5"/>
        <v>Semana 47</v>
      </c>
      <c r="MM6" s="61" t="str">
        <f t="shared" si="5"/>
        <v>Semana 47</v>
      </c>
      <c r="MN6" s="61" t="str">
        <f t="shared" si="5"/>
        <v>Semana 48</v>
      </c>
      <c r="MO6" s="61" t="str">
        <f t="shared" si="5"/>
        <v>Semana 48</v>
      </c>
      <c r="MP6" s="61" t="str">
        <f t="shared" si="5"/>
        <v>Semana 48</v>
      </c>
      <c r="MQ6" s="61" t="str">
        <f t="shared" si="5"/>
        <v>Semana 48</v>
      </c>
      <c r="MR6" s="61" t="str">
        <f t="shared" si="5"/>
        <v>Semana 48</v>
      </c>
      <c r="MS6" s="61" t="str">
        <f t="shared" si="5"/>
        <v>Semana 48</v>
      </c>
      <c r="MT6" s="61" t="str">
        <f t="shared" si="5"/>
        <v>Semana 48</v>
      </c>
      <c r="MU6" s="61" t="str">
        <f t="shared" si="5"/>
        <v>Semana 49</v>
      </c>
      <c r="MV6" s="61" t="str">
        <f t="shared" si="5"/>
        <v>Semana 49</v>
      </c>
      <c r="MW6" s="61" t="str">
        <f t="shared" si="5"/>
        <v>Semana 49</v>
      </c>
      <c r="MX6" s="61" t="str">
        <f t="shared" si="5"/>
        <v>Semana 49</v>
      </c>
      <c r="MY6" s="61" t="str">
        <f t="shared" si="5"/>
        <v>Semana 49</v>
      </c>
      <c r="MZ6" s="61" t="str">
        <f t="shared" si="5"/>
        <v>Semana 49</v>
      </c>
      <c r="NA6" s="61" t="str">
        <f t="shared" si="5"/>
        <v>Semana 49</v>
      </c>
      <c r="NB6" s="61" t="str">
        <f t="shared" si="5"/>
        <v>Semana 50</v>
      </c>
      <c r="NC6" s="61" t="str">
        <f t="shared" si="5"/>
        <v>Semana 50</v>
      </c>
      <c r="ND6" s="61" t="str">
        <f t="shared" si="5"/>
        <v>Semana 50</v>
      </c>
      <c r="NE6" s="61" t="str">
        <f t="shared" si="5"/>
        <v>Semana 50</v>
      </c>
      <c r="NF6" s="61" t="str">
        <f t="shared" si="5"/>
        <v>Semana 50</v>
      </c>
      <c r="NG6" s="61" t="str">
        <f t="shared" si="5"/>
        <v>Semana 50</v>
      </c>
      <c r="NH6" s="61" t="str">
        <f t="shared" si="5"/>
        <v>Semana 50</v>
      </c>
      <c r="NI6" s="61" t="str">
        <f t="shared" si="5"/>
        <v>Semana 51</v>
      </c>
      <c r="NJ6" s="61" t="str">
        <f t="shared" si="5"/>
        <v>Semana 51</v>
      </c>
      <c r="NK6" s="61" t="str">
        <f t="shared" si="5"/>
        <v>Semana 51</v>
      </c>
      <c r="NL6" s="61" t="str">
        <f t="shared" si="5"/>
        <v>Semana 51</v>
      </c>
      <c r="NM6" s="61" t="str">
        <f t="shared" si="5"/>
        <v>Semana 51</v>
      </c>
      <c r="NN6" s="61" t="str">
        <f t="shared" si="5"/>
        <v>Semana 51</v>
      </c>
      <c r="NO6" s="61" t="str">
        <f t="shared" si="5"/>
        <v>Semana 51</v>
      </c>
      <c r="NP6" s="61" t="str">
        <f t="shared" si="5"/>
        <v>Semana 52</v>
      </c>
      <c r="NQ6" s="61" t="str">
        <f t="shared" si="5"/>
        <v>Semana 52</v>
      </c>
      <c r="NR6" s="61" t="str">
        <f t="shared" si="5"/>
        <v>Semana 52</v>
      </c>
      <c r="NS6" s="61" t="str">
        <f t="shared" si="5"/>
        <v>Semana 52</v>
      </c>
      <c r="NT6" s="61" t="str">
        <f t="shared" si="5"/>
        <v>Semana 52</v>
      </c>
      <c r="NU6" s="61" t="str">
        <f t="shared" si="5"/>
        <v>Semana 52</v>
      </c>
      <c r="NV6" s="61" t="str">
        <f t="shared" si="5"/>
        <v>Semana 52</v>
      </c>
      <c r="NW6" s="61" t="str">
        <f t="shared" si="5"/>
        <v>Semana 53</v>
      </c>
      <c r="NX6" s="61" t="str">
        <f t="shared" si="5"/>
        <v>Semana 53</v>
      </c>
      <c r="NY6" s="61" t="str">
        <f t="shared" si="5"/>
        <v>Semana 53</v>
      </c>
      <c r="NZ6" s="61" t="str">
        <f t="shared" si="5"/>
        <v>Semana 53</v>
      </c>
      <c r="OA6" s="61" t="str">
        <f t="shared" si="5"/>
        <v>Semana 53</v>
      </c>
      <c r="OB6" s="61" t="str">
        <f t="shared" si="5"/>
        <v>Semana 53</v>
      </c>
      <c r="OC6" s="61" t="str">
        <f t="shared" si="5"/>
        <v>Semana 53</v>
      </c>
    </row>
    <row r="7" spans="1:393" s="5" customFormat="1" ht="24" customHeight="1" x14ac:dyDescent="0.25">
      <c r="E7" s="77" t="s">
        <v>48</v>
      </c>
      <c r="F7" s="74">
        <f ca="1">SUM($O$11:$O$10000)</f>
        <v>0</v>
      </c>
      <c r="K7" s="95">
        <v>0.9</v>
      </c>
      <c r="L7" s="147">
        <v>0.8</v>
      </c>
      <c r="M7" s="147"/>
      <c r="W7" s="152" t="str">
        <f>"Semana "&amp;(W9-($AA$4-WEEKDAY($AA$4,2)+1))/7+1</f>
        <v>Semana 1</v>
      </c>
      <c r="X7" s="153"/>
      <c r="Y7" s="153"/>
      <c r="Z7" s="153"/>
      <c r="AA7" s="153"/>
      <c r="AB7" s="153"/>
      <c r="AC7" s="154"/>
      <c r="AD7" s="152" t="str">
        <f t="shared" ref="AD7" si="6">"Semana "&amp;(AD9-($AA$4-WEEKDAY($AA$4,2)+1))/7+1</f>
        <v>Semana 2</v>
      </c>
      <c r="AE7" s="153"/>
      <c r="AF7" s="153"/>
      <c r="AG7" s="153"/>
      <c r="AH7" s="153"/>
      <c r="AI7" s="153"/>
      <c r="AJ7" s="154"/>
      <c r="AK7" s="152" t="str">
        <f t="shared" ref="AK7" si="7">"Semana "&amp;(AK9-($AA$4-WEEKDAY($AA$4,2)+1))/7+1</f>
        <v>Semana 3</v>
      </c>
      <c r="AL7" s="153"/>
      <c r="AM7" s="153"/>
      <c r="AN7" s="153"/>
      <c r="AO7" s="153"/>
      <c r="AP7" s="153"/>
      <c r="AQ7" s="154"/>
      <c r="AR7" s="152" t="str">
        <f t="shared" ref="AR7" si="8">"Semana "&amp;(AR9-($AA$4-WEEKDAY($AA$4,2)+1))/7+1</f>
        <v>Semana 4</v>
      </c>
      <c r="AS7" s="153"/>
      <c r="AT7" s="153"/>
      <c r="AU7" s="153"/>
      <c r="AV7" s="153"/>
      <c r="AW7" s="153"/>
      <c r="AX7" s="154"/>
      <c r="AY7" s="152" t="str">
        <f t="shared" ref="AY7" si="9">"Semana "&amp;(AY9-($AA$4-WEEKDAY($AA$4,2)+1))/7+1</f>
        <v>Semana 5</v>
      </c>
      <c r="AZ7" s="153"/>
      <c r="BA7" s="153"/>
      <c r="BB7" s="153"/>
      <c r="BC7" s="153"/>
      <c r="BD7" s="153"/>
      <c r="BE7" s="154"/>
      <c r="BF7" s="152" t="str">
        <f t="shared" ref="BF7" si="10">"Semana "&amp;(BF9-($AA$4-WEEKDAY($AA$4,2)+1))/7+1</f>
        <v>Semana 6</v>
      </c>
      <c r="BG7" s="153"/>
      <c r="BH7" s="153"/>
      <c r="BI7" s="153"/>
      <c r="BJ7" s="153"/>
      <c r="BK7" s="153"/>
      <c r="BL7" s="154"/>
      <c r="BM7" s="152" t="str">
        <f t="shared" ref="BM7" si="11">"Semana "&amp;(BM9-($AA$4-WEEKDAY($AA$4,2)+1))/7+1</f>
        <v>Semana 7</v>
      </c>
      <c r="BN7" s="153"/>
      <c r="BO7" s="153"/>
      <c r="BP7" s="153"/>
      <c r="BQ7" s="153"/>
      <c r="BR7" s="153"/>
      <c r="BS7" s="154"/>
      <c r="BT7" s="152" t="str">
        <f t="shared" ref="BT7" si="12">"Semana "&amp;(BT9-($AA$4-WEEKDAY($AA$4,2)+1))/7+1</f>
        <v>Semana 8</v>
      </c>
      <c r="BU7" s="153"/>
      <c r="BV7" s="153"/>
      <c r="BW7" s="153"/>
      <c r="BX7" s="153"/>
      <c r="BY7" s="153"/>
      <c r="BZ7" s="154"/>
      <c r="CA7" s="152" t="str">
        <f t="shared" ref="CA7" si="13">"Semana "&amp;(CA9-($AA$4-WEEKDAY($AA$4,2)+1))/7+1</f>
        <v>Semana 9</v>
      </c>
      <c r="CB7" s="153"/>
      <c r="CC7" s="153"/>
      <c r="CD7" s="153"/>
      <c r="CE7" s="153"/>
      <c r="CF7" s="153"/>
      <c r="CG7" s="154"/>
      <c r="CH7" s="152" t="str">
        <f t="shared" ref="CH7" si="14">"Semana "&amp;(CH9-($AA$4-WEEKDAY($AA$4,2)+1))/7+1</f>
        <v>Semana 10</v>
      </c>
      <c r="CI7" s="153"/>
      <c r="CJ7" s="153"/>
      <c r="CK7" s="153"/>
      <c r="CL7" s="153"/>
      <c r="CM7" s="153"/>
      <c r="CN7" s="154"/>
      <c r="CO7" s="152" t="str">
        <f t="shared" ref="CO7" si="15">"Semana "&amp;(CO9-($AA$4-WEEKDAY($AA$4,2)+1))/7+1</f>
        <v>Semana 11</v>
      </c>
      <c r="CP7" s="153"/>
      <c r="CQ7" s="153"/>
      <c r="CR7" s="153"/>
      <c r="CS7" s="153"/>
      <c r="CT7" s="153"/>
      <c r="CU7" s="154"/>
      <c r="CV7" s="152" t="str">
        <f t="shared" ref="CV7" si="16">"Semana "&amp;(CV9-($AA$4-WEEKDAY($AA$4,2)+1))/7+1</f>
        <v>Semana 12</v>
      </c>
      <c r="CW7" s="153"/>
      <c r="CX7" s="153"/>
      <c r="CY7" s="153"/>
      <c r="CZ7" s="153"/>
      <c r="DA7" s="153"/>
      <c r="DB7" s="154"/>
      <c r="DC7" s="152" t="str">
        <f t="shared" ref="DC7" si="17">"Semana "&amp;(DC9-($AA$4-WEEKDAY($AA$4,2)+1))/7+1</f>
        <v>Semana 13</v>
      </c>
      <c r="DD7" s="153"/>
      <c r="DE7" s="153"/>
      <c r="DF7" s="153"/>
      <c r="DG7" s="153"/>
      <c r="DH7" s="153"/>
      <c r="DI7" s="154"/>
      <c r="DJ7" s="152" t="str">
        <f t="shared" ref="DJ7" si="18">"Semana "&amp;(DJ9-($AA$4-WEEKDAY($AA$4,2)+1))/7+1</f>
        <v>Semana 14</v>
      </c>
      <c r="DK7" s="153"/>
      <c r="DL7" s="153"/>
      <c r="DM7" s="153"/>
      <c r="DN7" s="153"/>
      <c r="DO7" s="153"/>
      <c r="DP7" s="154"/>
      <c r="DQ7" s="152" t="str">
        <f t="shared" ref="DQ7" si="19">"Semana "&amp;(DQ9-($AA$4-WEEKDAY($AA$4,2)+1))/7+1</f>
        <v>Semana 15</v>
      </c>
      <c r="DR7" s="153"/>
      <c r="DS7" s="153"/>
      <c r="DT7" s="153"/>
      <c r="DU7" s="153"/>
      <c r="DV7" s="153"/>
      <c r="DW7" s="154"/>
      <c r="DX7" s="152" t="str">
        <f t="shared" ref="DX7" si="20">"Semana "&amp;(DX9-($AA$4-WEEKDAY($AA$4,2)+1))/7+1</f>
        <v>Semana 16</v>
      </c>
      <c r="DY7" s="153"/>
      <c r="DZ7" s="153"/>
      <c r="EA7" s="153"/>
      <c r="EB7" s="153"/>
      <c r="EC7" s="153"/>
      <c r="ED7" s="154"/>
      <c r="EE7" s="152" t="str">
        <f t="shared" ref="EE7" si="21">"Semana "&amp;(EE9-($AA$4-WEEKDAY($AA$4,2)+1))/7+1</f>
        <v>Semana 17</v>
      </c>
      <c r="EF7" s="153"/>
      <c r="EG7" s="153"/>
      <c r="EH7" s="153"/>
      <c r="EI7" s="153"/>
      <c r="EJ7" s="153"/>
      <c r="EK7" s="154"/>
      <c r="EL7" s="152" t="str">
        <f t="shared" ref="EL7" si="22">"Semana "&amp;(EL9-($AA$4-WEEKDAY($AA$4,2)+1))/7+1</f>
        <v>Semana 18</v>
      </c>
      <c r="EM7" s="153"/>
      <c r="EN7" s="153"/>
      <c r="EO7" s="153"/>
      <c r="EP7" s="153"/>
      <c r="EQ7" s="153"/>
      <c r="ER7" s="154"/>
      <c r="ES7" s="152" t="str">
        <f t="shared" ref="ES7" si="23">"Semana "&amp;(ES9-($AA$4-WEEKDAY($AA$4,2)+1))/7+1</f>
        <v>Semana 19</v>
      </c>
      <c r="ET7" s="153"/>
      <c r="EU7" s="153"/>
      <c r="EV7" s="153"/>
      <c r="EW7" s="153"/>
      <c r="EX7" s="153"/>
      <c r="EY7" s="154"/>
      <c r="EZ7" s="152" t="str">
        <f t="shared" ref="EZ7" si="24">"Semana "&amp;(EZ9-($AA$4-WEEKDAY($AA$4,2)+1))/7+1</f>
        <v>Semana 20</v>
      </c>
      <c r="FA7" s="153"/>
      <c r="FB7" s="153"/>
      <c r="FC7" s="153"/>
      <c r="FD7" s="153"/>
      <c r="FE7" s="153"/>
      <c r="FF7" s="154"/>
      <c r="FG7" s="152" t="str">
        <f t="shared" ref="FG7" si="25">"Semana "&amp;(FG9-($AA$4-WEEKDAY($AA$4,2)+1))/7+1</f>
        <v>Semana 21</v>
      </c>
      <c r="FH7" s="153"/>
      <c r="FI7" s="153"/>
      <c r="FJ7" s="153"/>
      <c r="FK7" s="153"/>
      <c r="FL7" s="153"/>
      <c r="FM7" s="154"/>
      <c r="FN7" s="152" t="str">
        <f t="shared" ref="FN7" si="26">"Semana "&amp;(FN9-($AA$4-WEEKDAY($AA$4,2)+1))/7+1</f>
        <v>Semana 22</v>
      </c>
      <c r="FO7" s="153"/>
      <c r="FP7" s="153"/>
      <c r="FQ7" s="153"/>
      <c r="FR7" s="153"/>
      <c r="FS7" s="153"/>
      <c r="FT7" s="154"/>
      <c r="FU7" s="152" t="str">
        <f t="shared" ref="FU7" si="27">"Semana "&amp;(FU9-($AA$4-WEEKDAY($AA$4,2)+1))/7+1</f>
        <v>Semana 23</v>
      </c>
      <c r="FV7" s="153"/>
      <c r="FW7" s="153"/>
      <c r="FX7" s="153"/>
      <c r="FY7" s="153"/>
      <c r="FZ7" s="153"/>
      <c r="GA7" s="154"/>
      <c r="GB7" s="152" t="str">
        <f t="shared" ref="GB7" si="28">"Semana "&amp;(GB9-($AA$4-WEEKDAY($AA$4,2)+1))/7+1</f>
        <v>Semana 24</v>
      </c>
      <c r="GC7" s="153"/>
      <c r="GD7" s="153"/>
      <c r="GE7" s="153"/>
      <c r="GF7" s="153"/>
      <c r="GG7" s="153"/>
      <c r="GH7" s="154"/>
      <c r="GI7" s="152" t="str">
        <f t="shared" ref="GI7" si="29">"Semana "&amp;(GI9-($AA$4-WEEKDAY($AA$4,2)+1))/7+1</f>
        <v>Semana 25</v>
      </c>
      <c r="GJ7" s="153"/>
      <c r="GK7" s="153"/>
      <c r="GL7" s="153"/>
      <c r="GM7" s="153"/>
      <c r="GN7" s="153"/>
      <c r="GO7" s="154"/>
      <c r="GP7" s="152" t="str">
        <f t="shared" ref="GP7" si="30">"Semana "&amp;(GP9-($AA$4-WEEKDAY($AA$4,2)+1))/7+1</f>
        <v>Semana 26</v>
      </c>
      <c r="GQ7" s="153"/>
      <c r="GR7" s="153"/>
      <c r="GS7" s="153"/>
      <c r="GT7" s="153"/>
      <c r="GU7" s="153"/>
      <c r="GV7" s="154"/>
      <c r="GW7" s="152" t="str">
        <f t="shared" ref="GW7" si="31">"Semana "&amp;(GW9-($AA$4-WEEKDAY($AA$4,2)+1))/7+1</f>
        <v>Semana 27</v>
      </c>
      <c r="GX7" s="153"/>
      <c r="GY7" s="153"/>
      <c r="GZ7" s="153"/>
      <c r="HA7" s="153"/>
      <c r="HB7" s="153"/>
      <c r="HC7" s="154"/>
      <c r="HD7" s="152" t="str">
        <f t="shared" ref="HD7" si="32">"Semana "&amp;(HD9-($AA$4-WEEKDAY($AA$4,2)+1))/7+1</f>
        <v>Semana 28</v>
      </c>
      <c r="HE7" s="153"/>
      <c r="HF7" s="153"/>
      <c r="HG7" s="153"/>
      <c r="HH7" s="153"/>
      <c r="HI7" s="153"/>
      <c r="HJ7" s="154"/>
      <c r="HK7" s="152" t="str">
        <f t="shared" ref="HK7" si="33">"Semana "&amp;(HK9-($AA$4-WEEKDAY($AA$4,2)+1))/7+1</f>
        <v>Semana 29</v>
      </c>
      <c r="HL7" s="153"/>
      <c r="HM7" s="153"/>
      <c r="HN7" s="153"/>
      <c r="HO7" s="153"/>
      <c r="HP7" s="153"/>
      <c r="HQ7" s="154"/>
      <c r="HR7" s="152" t="str">
        <f t="shared" ref="HR7" si="34">"Semana "&amp;(HR9-($AA$4-WEEKDAY($AA$4,2)+1))/7+1</f>
        <v>Semana 30</v>
      </c>
      <c r="HS7" s="153"/>
      <c r="HT7" s="153"/>
      <c r="HU7" s="153"/>
      <c r="HV7" s="153"/>
      <c r="HW7" s="153"/>
      <c r="HX7" s="154"/>
      <c r="HY7" s="152" t="str">
        <f t="shared" ref="HY7" si="35">"Semana "&amp;(HY9-($AA$4-WEEKDAY($AA$4,2)+1))/7+1</f>
        <v>Semana 31</v>
      </c>
      <c r="HZ7" s="153"/>
      <c r="IA7" s="153"/>
      <c r="IB7" s="153"/>
      <c r="IC7" s="153"/>
      <c r="ID7" s="153"/>
      <c r="IE7" s="154"/>
      <c r="IF7" s="152" t="str">
        <f t="shared" ref="IF7" si="36">"Semana "&amp;(IF9-($AA$4-WEEKDAY($AA$4,2)+1))/7+1</f>
        <v>Semana 32</v>
      </c>
      <c r="IG7" s="153"/>
      <c r="IH7" s="153"/>
      <c r="II7" s="153"/>
      <c r="IJ7" s="153"/>
      <c r="IK7" s="153"/>
      <c r="IL7" s="154"/>
      <c r="IM7" s="152" t="str">
        <f t="shared" ref="IM7" si="37">"Semana "&amp;(IM9-($AA$4-WEEKDAY($AA$4,2)+1))/7+1</f>
        <v>Semana 33</v>
      </c>
      <c r="IN7" s="153"/>
      <c r="IO7" s="153"/>
      <c r="IP7" s="153"/>
      <c r="IQ7" s="153"/>
      <c r="IR7" s="153"/>
      <c r="IS7" s="154"/>
      <c r="IT7" s="152" t="str">
        <f t="shared" ref="IT7" si="38">"Semana "&amp;(IT9-($AA$4-WEEKDAY($AA$4,2)+1))/7+1</f>
        <v>Semana 34</v>
      </c>
      <c r="IU7" s="153"/>
      <c r="IV7" s="153"/>
      <c r="IW7" s="153"/>
      <c r="IX7" s="153"/>
      <c r="IY7" s="153"/>
      <c r="IZ7" s="154"/>
      <c r="JA7" s="152" t="str">
        <f t="shared" ref="JA7" si="39">"Semana "&amp;(JA9-($AA$4-WEEKDAY($AA$4,2)+1))/7+1</f>
        <v>Semana 35</v>
      </c>
      <c r="JB7" s="153"/>
      <c r="JC7" s="153"/>
      <c r="JD7" s="153"/>
      <c r="JE7" s="153"/>
      <c r="JF7" s="153"/>
      <c r="JG7" s="154"/>
      <c r="JH7" s="152" t="str">
        <f t="shared" ref="JH7" si="40">"Semana "&amp;(JH9-($AA$4-WEEKDAY($AA$4,2)+1))/7+1</f>
        <v>Semana 36</v>
      </c>
      <c r="JI7" s="153"/>
      <c r="JJ7" s="153"/>
      <c r="JK7" s="153"/>
      <c r="JL7" s="153"/>
      <c r="JM7" s="153"/>
      <c r="JN7" s="154"/>
      <c r="JO7" s="152" t="str">
        <f t="shared" ref="JO7" si="41">"Semana "&amp;(JO9-($AA$4-WEEKDAY($AA$4,2)+1))/7+1</f>
        <v>Semana 37</v>
      </c>
      <c r="JP7" s="153"/>
      <c r="JQ7" s="153"/>
      <c r="JR7" s="153"/>
      <c r="JS7" s="153"/>
      <c r="JT7" s="153"/>
      <c r="JU7" s="154"/>
      <c r="JV7" s="152" t="str">
        <f t="shared" ref="JV7" si="42">"Semana "&amp;(JV9-($AA$4-WEEKDAY($AA$4,2)+1))/7+1</f>
        <v>Semana 38</v>
      </c>
      <c r="JW7" s="153"/>
      <c r="JX7" s="153"/>
      <c r="JY7" s="153"/>
      <c r="JZ7" s="153"/>
      <c r="KA7" s="153"/>
      <c r="KB7" s="154"/>
      <c r="KC7" s="152" t="str">
        <f t="shared" ref="KC7" si="43">"Semana "&amp;(KC9-($AA$4-WEEKDAY($AA$4,2)+1))/7+1</f>
        <v>Semana 39</v>
      </c>
      <c r="KD7" s="153"/>
      <c r="KE7" s="153"/>
      <c r="KF7" s="153"/>
      <c r="KG7" s="153"/>
      <c r="KH7" s="153"/>
      <c r="KI7" s="154"/>
      <c r="KJ7" s="152" t="str">
        <f t="shared" ref="KJ7" si="44">"Semana "&amp;(KJ9-($AA$4-WEEKDAY($AA$4,2)+1))/7+1</f>
        <v>Semana 40</v>
      </c>
      <c r="KK7" s="153"/>
      <c r="KL7" s="153"/>
      <c r="KM7" s="153"/>
      <c r="KN7" s="153"/>
      <c r="KO7" s="153"/>
      <c r="KP7" s="154"/>
      <c r="KQ7" s="152" t="str">
        <f t="shared" ref="KQ7" si="45">"Semana "&amp;(KQ9-($AA$4-WEEKDAY($AA$4,2)+1))/7+1</f>
        <v>Semana 41</v>
      </c>
      <c r="KR7" s="153"/>
      <c r="KS7" s="153"/>
      <c r="KT7" s="153"/>
      <c r="KU7" s="153"/>
      <c r="KV7" s="153"/>
      <c r="KW7" s="154"/>
      <c r="KX7" s="152" t="str">
        <f t="shared" ref="KX7" si="46">"Semana "&amp;(KX9-($AA$4-WEEKDAY($AA$4,2)+1))/7+1</f>
        <v>Semana 42</v>
      </c>
      <c r="KY7" s="153"/>
      <c r="KZ7" s="153"/>
      <c r="LA7" s="153"/>
      <c r="LB7" s="153"/>
      <c r="LC7" s="153"/>
      <c r="LD7" s="154"/>
      <c r="LE7" s="152" t="str">
        <f t="shared" ref="LE7" si="47">"Semana "&amp;(LE9-($AA$4-WEEKDAY($AA$4,2)+1))/7+1</f>
        <v>Semana 43</v>
      </c>
      <c r="LF7" s="153"/>
      <c r="LG7" s="153"/>
      <c r="LH7" s="153"/>
      <c r="LI7" s="153"/>
      <c r="LJ7" s="153"/>
      <c r="LK7" s="154"/>
      <c r="LL7" s="152" t="str">
        <f t="shared" ref="LL7" si="48">"Semana "&amp;(LL9-($AA$4-WEEKDAY($AA$4,2)+1))/7+1</f>
        <v>Semana 44</v>
      </c>
      <c r="LM7" s="153"/>
      <c r="LN7" s="153"/>
      <c r="LO7" s="153"/>
      <c r="LP7" s="153"/>
      <c r="LQ7" s="153"/>
      <c r="LR7" s="154"/>
      <c r="LS7" s="152" t="str">
        <f t="shared" ref="LS7" si="49">"Semana "&amp;(LS9-($AA$4-WEEKDAY($AA$4,2)+1))/7+1</f>
        <v>Semana 45</v>
      </c>
      <c r="LT7" s="153"/>
      <c r="LU7" s="153"/>
      <c r="LV7" s="153"/>
      <c r="LW7" s="153"/>
      <c r="LX7" s="153"/>
      <c r="LY7" s="154"/>
      <c r="LZ7" s="152" t="str">
        <f t="shared" ref="LZ7" si="50">"Semana "&amp;(LZ9-($AA$4-WEEKDAY($AA$4,2)+1))/7+1</f>
        <v>Semana 46</v>
      </c>
      <c r="MA7" s="153"/>
      <c r="MB7" s="153"/>
      <c r="MC7" s="153"/>
      <c r="MD7" s="153"/>
      <c r="ME7" s="153"/>
      <c r="MF7" s="154"/>
      <c r="MG7" s="152" t="str">
        <f t="shared" ref="MG7" si="51">"Semana "&amp;(MG9-($AA$4-WEEKDAY($AA$4,2)+1))/7+1</f>
        <v>Semana 47</v>
      </c>
      <c r="MH7" s="153"/>
      <c r="MI7" s="153"/>
      <c r="MJ7" s="153"/>
      <c r="MK7" s="153"/>
      <c r="ML7" s="153"/>
      <c r="MM7" s="154"/>
      <c r="MN7" s="152" t="str">
        <f t="shared" ref="MN7" si="52">"Semana "&amp;(MN9-($AA$4-WEEKDAY($AA$4,2)+1))/7+1</f>
        <v>Semana 48</v>
      </c>
      <c r="MO7" s="153"/>
      <c r="MP7" s="153"/>
      <c r="MQ7" s="153"/>
      <c r="MR7" s="153"/>
      <c r="MS7" s="153"/>
      <c r="MT7" s="154"/>
      <c r="MU7" s="152" t="str">
        <f t="shared" ref="MU7" si="53">"Semana "&amp;(MU9-($AA$4-WEEKDAY($AA$4,2)+1))/7+1</f>
        <v>Semana 49</v>
      </c>
      <c r="MV7" s="153"/>
      <c r="MW7" s="153"/>
      <c r="MX7" s="153"/>
      <c r="MY7" s="153"/>
      <c r="MZ7" s="153"/>
      <c r="NA7" s="154"/>
      <c r="NB7" s="152" t="str">
        <f t="shared" ref="NB7" si="54">"Semana "&amp;(NB9-($AA$4-WEEKDAY($AA$4,2)+1))/7+1</f>
        <v>Semana 50</v>
      </c>
      <c r="NC7" s="153"/>
      <c r="ND7" s="153"/>
      <c r="NE7" s="153"/>
      <c r="NF7" s="153"/>
      <c r="NG7" s="153"/>
      <c r="NH7" s="154"/>
      <c r="NI7" s="152" t="str">
        <f t="shared" ref="NI7" si="55">"Semana "&amp;(NI9-($AA$4-WEEKDAY($AA$4,2)+1))/7+1</f>
        <v>Semana 51</v>
      </c>
      <c r="NJ7" s="153"/>
      <c r="NK7" s="153"/>
      <c r="NL7" s="153"/>
      <c r="NM7" s="153"/>
      <c r="NN7" s="153"/>
      <c r="NO7" s="154"/>
      <c r="NP7" s="152" t="str">
        <f t="shared" ref="NP7" si="56">"Semana "&amp;(NP9-($AA$4-WEEKDAY($AA$4,2)+1))/7+1</f>
        <v>Semana 52</v>
      </c>
      <c r="NQ7" s="153"/>
      <c r="NR7" s="153"/>
      <c r="NS7" s="153"/>
      <c r="NT7" s="153"/>
      <c r="NU7" s="153"/>
      <c r="NV7" s="154"/>
      <c r="NW7" s="152" t="str">
        <f t="shared" ref="NW7" si="57">"Semana "&amp;(NW9-($AA$4-WEEKDAY($AA$4,2)+1))/7+1</f>
        <v>Semana 53</v>
      </c>
      <c r="NX7" s="153"/>
      <c r="NY7" s="153"/>
      <c r="NZ7" s="153"/>
      <c r="OA7" s="153"/>
      <c r="OB7" s="153"/>
      <c r="OC7" s="154"/>
    </row>
    <row r="8" spans="1:393" s="5" customFormat="1" ht="24" customHeight="1" x14ac:dyDescent="0.25">
      <c r="E8" s="78" t="s">
        <v>49</v>
      </c>
      <c r="F8" s="72">
        <f ca="1">SUM($P$11:$P$10000)</f>
        <v>0</v>
      </c>
      <c r="H8" s="72" t="s">
        <v>124</v>
      </c>
      <c r="I8" s="134">
        <f ca="1">TODAY()</f>
        <v>45905</v>
      </c>
      <c r="R8" s="48"/>
      <c r="W8" s="150" t="str">
        <f>TEXT(W9,"dd mmm")&amp;" - "&amp;TEXT(W9+6,"dd mmm")</f>
        <v>04 Mar - 10 Mar</v>
      </c>
      <c r="X8" s="150"/>
      <c r="Y8" s="150"/>
      <c r="Z8" s="150"/>
      <c r="AA8" s="150"/>
      <c r="AB8" s="150"/>
      <c r="AC8" s="151"/>
      <c r="AD8" s="150" t="str">
        <f t="shared" ref="AD8" si="58">TEXT(AD9,"dd mmm")&amp;" - "&amp;TEXT(AD9+6,"dd mmm")</f>
        <v>11 Mar - 17 Mar</v>
      </c>
      <c r="AE8" s="150"/>
      <c r="AF8" s="150"/>
      <c r="AG8" s="150"/>
      <c r="AH8" s="150"/>
      <c r="AI8" s="150"/>
      <c r="AJ8" s="151"/>
      <c r="AK8" s="150" t="str">
        <f t="shared" ref="AK8" si="59">TEXT(AK9,"dd mmm")&amp;" - "&amp;TEXT(AK9+6,"dd mmm")</f>
        <v>18 Mar - 24 Mar</v>
      </c>
      <c r="AL8" s="150"/>
      <c r="AM8" s="150"/>
      <c r="AN8" s="150"/>
      <c r="AO8" s="150"/>
      <c r="AP8" s="150"/>
      <c r="AQ8" s="151"/>
      <c r="AR8" s="150" t="str">
        <f t="shared" ref="AR8" si="60">TEXT(AR9,"dd mmm")&amp;" - "&amp;TEXT(AR9+6,"dd mmm")</f>
        <v>25 Mar - 31 Mar</v>
      </c>
      <c r="AS8" s="150"/>
      <c r="AT8" s="150"/>
      <c r="AU8" s="150"/>
      <c r="AV8" s="150"/>
      <c r="AW8" s="150"/>
      <c r="AX8" s="151"/>
      <c r="AY8" s="150" t="str">
        <f t="shared" ref="AY8" si="61">TEXT(AY9,"dd mmm")&amp;" - "&amp;TEXT(AY9+6,"dd mmm")</f>
        <v>01 Abr - 07 Abr</v>
      </c>
      <c r="AZ8" s="150"/>
      <c r="BA8" s="150"/>
      <c r="BB8" s="150"/>
      <c r="BC8" s="150"/>
      <c r="BD8" s="150"/>
      <c r="BE8" s="151"/>
      <c r="BF8" s="150" t="str">
        <f t="shared" ref="BF8" si="62">TEXT(BF9,"dd mmm")&amp;" - "&amp;TEXT(BF9+6,"dd mmm")</f>
        <v>08 Abr - 14 Abr</v>
      </c>
      <c r="BG8" s="150"/>
      <c r="BH8" s="150"/>
      <c r="BI8" s="150"/>
      <c r="BJ8" s="150"/>
      <c r="BK8" s="150"/>
      <c r="BL8" s="151"/>
      <c r="BM8" s="150" t="str">
        <f t="shared" ref="BM8" si="63">TEXT(BM9,"dd mmm")&amp;" - "&amp;TEXT(BM9+6,"dd mmm")</f>
        <v>15 Abr - 21 Abr</v>
      </c>
      <c r="BN8" s="150"/>
      <c r="BO8" s="150"/>
      <c r="BP8" s="150"/>
      <c r="BQ8" s="150"/>
      <c r="BR8" s="150"/>
      <c r="BS8" s="151"/>
      <c r="BT8" s="150" t="str">
        <f t="shared" ref="BT8" si="64">TEXT(BT9,"dd mmm")&amp;" - "&amp;TEXT(BT9+6,"dd mmm")</f>
        <v>22 Abr - 28 Abr</v>
      </c>
      <c r="BU8" s="150"/>
      <c r="BV8" s="150"/>
      <c r="BW8" s="150"/>
      <c r="BX8" s="150"/>
      <c r="BY8" s="150"/>
      <c r="BZ8" s="151"/>
      <c r="CA8" s="150" t="str">
        <f t="shared" ref="CA8" si="65">TEXT(CA9,"dd mmm")&amp;" - "&amp;TEXT(CA9+6,"dd mmm")</f>
        <v>29 Abr - 05 May</v>
      </c>
      <c r="CB8" s="150"/>
      <c r="CC8" s="150"/>
      <c r="CD8" s="150"/>
      <c r="CE8" s="150"/>
      <c r="CF8" s="150"/>
      <c r="CG8" s="151"/>
      <c r="CH8" s="150" t="str">
        <f t="shared" ref="CH8" si="66">TEXT(CH9,"dd mmm")&amp;" - "&amp;TEXT(CH9+6,"dd mmm")</f>
        <v>06 May - 12 May</v>
      </c>
      <c r="CI8" s="150"/>
      <c r="CJ8" s="150"/>
      <c r="CK8" s="150"/>
      <c r="CL8" s="150"/>
      <c r="CM8" s="150"/>
      <c r="CN8" s="151"/>
      <c r="CO8" s="150" t="str">
        <f t="shared" ref="CO8" si="67">TEXT(CO9,"dd mmm")&amp;" - "&amp;TEXT(CO9+6,"dd mmm")</f>
        <v>13 May - 19 May</v>
      </c>
      <c r="CP8" s="150"/>
      <c r="CQ8" s="150"/>
      <c r="CR8" s="150"/>
      <c r="CS8" s="150"/>
      <c r="CT8" s="150"/>
      <c r="CU8" s="151"/>
      <c r="CV8" s="150" t="str">
        <f t="shared" ref="CV8" si="68">TEXT(CV9,"dd mmm")&amp;" - "&amp;TEXT(CV9+6,"dd mmm")</f>
        <v>20 May - 26 May</v>
      </c>
      <c r="CW8" s="150"/>
      <c r="CX8" s="150"/>
      <c r="CY8" s="150"/>
      <c r="CZ8" s="150"/>
      <c r="DA8" s="150"/>
      <c r="DB8" s="151"/>
      <c r="DC8" s="150" t="str">
        <f t="shared" ref="DC8" si="69">TEXT(DC9,"dd mmm")&amp;" - "&amp;TEXT(DC9+6,"dd mmm")</f>
        <v>27 May - 02 Jun</v>
      </c>
      <c r="DD8" s="150"/>
      <c r="DE8" s="150"/>
      <c r="DF8" s="150"/>
      <c r="DG8" s="150"/>
      <c r="DH8" s="150"/>
      <c r="DI8" s="151"/>
      <c r="DJ8" s="150" t="str">
        <f t="shared" ref="DJ8" si="70">TEXT(DJ9,"dd mmm")&amp;" - "&amp;TEXT(DJ9+6,"dd mmm")</f>
        <v>03 Jun - 09 Jun</v>
      </c>
      <c r="DK8" s="150"/>
      <c r="DL8" s="150"/>
      <c r="DM8" s="150"/>
      <c r="DN8" s="150"/>
      <c r="DO8" s="150"/>
      <c r="DP8" s="151"/>
      <c r="DQ8" s="150" t="str">
        <f t="shared" ref="DQ8" si="71">TEXT(DQ9,"dd mmm")&amp;" - "&amp;TEXT(DQ9+6,"dd mmm")</f>
        <v>10 Jun - 16 Jun</v>
      </c>
      <c r="DR8" s="150"/>
      <c r="DS8" s="150"/>
      <c r="DT8" s="150"/>
      <c r="DU8" s="150"/>
      <c r="DV8" s="150"/>
      <c r="DW8" s="151"/>
      <c r="DX8" s="150" t="str">
        <f t="shared" ref="DX8" si="72">TEXT(DX9,"dd mmm")&amp;" - "&amp;TEXT(DX9+6,"dd mmm")</f>
        <v>17 Jun - 23 Jun</v>
      </c>
      <c r="DY8" s="150"/>
      <c r="DZ8" s="150"/>
      <c r="EA8" s="150"/>
      <c r="EB8" s="150"/>
      <c r="EC8" s="150"/>
      <c r="ED8" s="151"/>
      <c r="EE8" s="150" t="str">
        <f t="shared" ref="EE8" si="73">TEXT(EE9,"dd mmm")&amp;" - "&amp;TEXT(EE9+6,"dd mmm")</f>
        <v>24 Jun - 30 Jun</v>
      </c>
      <c r="EF8" s="150"/>
      <c r="EG8" s="150"/>
      <c r="EH8" s="150"/>
      <c r="EI8" s="150"/>
      <c r="EJ8" s="150"/>
      <c r="EK8" s="151"/>
      <c r="EL8" s="150" t="str">
        <f t="shared" ref="EL8" si="74">TEXT(EL9,"dd mmm")&amp;" - "&amp;TEXT(EL9+6,"dd mmm")</f>
        <v>01 Jul - 07 Jul</v>
      </c>
      <c r="EM8" s="150"/>
      <c r="EN8" s="150"/>
      <c r="EO8" s="150"/>
      <c r="EP8" s="150"/>
      <c r="EQ8" s="150"/>
      <c r="ER8" s="151"/>
      <c r="ES8" s="150" t="str">
        <f t="shared" ref="ES8" si="75">TEXT(ES9,"dd mmm")&amp;" - "&amp;TEXT(ES9+6,"dd mmm")</f>
        <v>08 Jul - 14 Jul</v>
      </c>
      <c r="ET8" s="150"/>
      <c r="EU8" s="150"/>
      <c r="EV8" s="150"/>
      <c r="EW8" s="150"/>
      <c r="EX8" s="150"/>
      <c r="EY8" s="151"/>
      <c r="EZ8" s="150" t="str">
        <f t="shared" ref="EZ8" si="76">TEXT(EZ9,"dd mmm")&amp;" - "&amp;TEXT(EZ9+6,"dd mmm")</f>
        <v>15 Jul - 21 Jul</v>
      </c>
      <c r="FA8" s="150"/>
      <c r="FB8" s="150"/>
      <c r="FC8" s="150"/>
      <c r="FD8" s="150"/>
      <c r="FE8" s="150"/>
      <c r="FF8" s="151"/>
      <c r="FG8" s="150" t="str">
        <f t="shared" ref="FG8" si="77">TEXT(FG9,"dd mmm")&amp;" - "&amp;TEXT(FG9+6,"dd mmm")</f>
        <v>22 Jul - 28 Jul</v>
      </c>
      <c r="FH8" s="150"/>
      <c r="FI8" s="150"/>
      <c r="FJ8" s="150"/>
      <c r="FK8" s="150"/>
      <c r="FL8" s="150"/>
      <c r="FM8" s="151"/>
      <c r="FN8" s="150" t="str">
        <f t="shared" ref="FN8" si="78">TEXT(FN9,"dd mmm")&amp;" - "&amp;TEXT(FN9+6,"dd mmm")</f>
        <v>29 Jul - 04 Ago</v>
      </c>
      <c r="FO8" s="150"/>
      <c r="FP8" s="150"/>
      <c r="FQ8" s="150"/>
      <c r="FR8" s="150"/>
      <c r="FS8" s="150"/>
      <c r="FT8" s="151"/>
      <c r="FU8" s="150" t="str">
        <f t="shared" ref="FU8" si="79">TEXT(FU9,"dd mmm")&amp;" - "&amp;TEXT(FU9+6,"dd mmm")</f>
        <v>05 Ago - 11 Ago</v>
      </c>
      <c r="FV8" s="150"/>
      <c r="FW8" s="150"/>
      <c r="FX8" s="150"/>
      <c r="FY8" s="150"/>
      <c r="FZ8" s="150"/>
      <c r="GA8" s="151"/>
      <c r="GB8" s="150" t="str">
        <f t="shared" ref="GB8" si="80">TEXT(GB9,"dd mmm")&amp;" - "&amp;TEXT(GB9+6,"dd mmm")</f>
        <v>12 Ago - 18 Ago</v>
      </c>
      <c r="GC8" s="150"/>
      <c r="GD8" s="150"/>
      <c r="GE8" s="150"/>
      <c r="GF8" s="150"/>
      <c r="GG8" s="150"/>
      <c r="GH8" s="151"/>
      <c r="GI8" s="150" t="str">
        <f t="shared" ref="GI8" si="81">TEXT(GI9,"dd mmm")&amp;" - "&amp;TEXT(GI9+6,"dd mmm")</f>
        <v>19 Ago - 25 Ago</v>
      </c>
      <c r="GJ8" s="150"/>
      <c r="GK8" s="150"/>
      <c r="GL8" s="150"/>
      <c r="GM8" s="150"/>
      <c r="GN8" s="150"/>
      <c r="GO8" s="151"/>
      <c r="GP8" s="150" t="str">
        <f t="shared" ref="GP8" si="82">TEXT(GP9,"dd mmm")&amp;" - "&amp;TEXT(GP9+6,"dd mmm")</f>
        <v>26 Ago - 01 Set</v>
      </c>
      <c r="GQ8" s="150"/>
      <c r="GR8" s="150"/>
      <c r="GS8" s="150"/>
      <c r="GT8" s="150"/>
      <c r="GU8" s="150"/>
      <c r="GV8" s="151"/>
      <c r="GW8" s="150" t="str">
        <f t="shared" ref="GW8" si="83">TEXT(GW9,"dd mmm")&amp;" - "&amp;TEXT(GW9+6,"dd mmm")</f>
        <v>02 Set - 08 Set</v>
      </c>
      <c r="GX8" s="150"/>
      <c r="GY8" s="150"/>
      <c r="GZ8" s="150"/>
      <c r="HA8" s="150"/>
      <c r="HB8" s="150"/>
      <c r="HC8" s="151"/>
      <c r="HD8" s="150" t="str">
        <f t="shared" ref="HD8" si="84">TEXT(HD9,"dd mmm")&amp;" - "&amp;TEXT(HD9+6,"dd mmm")</f>
        <v>09 Set - 15 Set</v>
      </c>
      <c r="HE8" s="150"/>
      <c r="HF8" s="150"/>
      <c r="HG8" s="150"/>
      <c r="HH8" s="150"/>
      <c r="HI8" s="150"/>
      <c r="HJ8" s="151"/>
      <c r="HK8" s="150" t="str">
        <f t="shared" ref="HK8" si="85">TEXT(HK9,"dd mmm")&amp;" - "&amp;TEXT(HK9+6,"dd mmm")</f>
        <v>16 Set - 22 Set</v>
      </c>
      <c r="HL8" s="150"/>
      <c r="HM8" s="150"/>
      <c r="HN8" s="150"/>
      <c r="HO8" s="150"/>
      <c r="HP8" s="150"/>
      <c r="HQ8" s="151"/>
      <c r="HR8" s="150" t="str">
        <f t="shared" ref="HR8" si="86">TEXT(HR9,"dd mmm")&amp;" - "&amp;TEXT(HR9+6,"dd mmm")</f>
        <v>23 Set - 29 Set</v>
      </c>
      <c r="HS8" s="150"/>
      <c r="HT8" s="150"/>
      <c r="HU8" s="150"/>
      <c r="HV8" s="150"/>
      <c r="HW8" s="150"/>
      <c r="HX8" s="151"/>
      <c r="HY8" s="150" t="str">
        <f t="shared" ref="HY8" si="87">TEXT(HY9,"dd mmm")&amp;" - "&amp;TEXT(HY9+6,"dd mmm")</f>
        <v>30 Set - 06 Oct</v>
      </c>
      <c r="HZ8" s="150"/>
      <c r="IA8" s="150"/>
      <c r="IB8" s="150"/>
      <c r="IC8" s="150"/>
      <c r="ID8" s="150"/>
      <c r="IE8" s="151"/>
      <c r="IF8" s="150" t="str">
        <f t="shared" ref="IF8" si="88">TEXT(IF9,"dd mmm")&amp;" - "&amp;TEXT(IF9+6,"dd mmm")</f>
        <v>07 Oct - 13 Oct</v>
      </c>
      <c r="IG8" s="150"/>
      <c r="IH8" s="150"/>
      <c r="II8" s="150"/>
      <c r="IJ8" s="150"/>
      <c r="IK8" s="150"/>
      <c r="IL8" s="151"/>
      <c r="IM8" s="150" t="str">
        <f t="shared" ref="IM8" si="89">TEXT(IM9,"dd mmm")&amp;" - "&amp;TEXT(IM9+6,"dd mmm")</f>
        <v>14 Oct - 20 Oct</v>
      </c>
      <c r="IN8" s="150"/>
      <c r="IO8" s="150"/>
      <c r="IP8" s="150"/>
      <c r="IQ8" s="150"/>
      <c r="IR8" s="150"/>
      <c r="IS8" s="151"/>
      <c r="IT8" s="150" t="str">
        <f t="shared" ref="IT8" si="90">TEXT(IT9,"dd mmm")&amp;" - "&amp;TEXT(IT9+6,"dd mmm")</f>
        <v>21 Oct - 27 Oct</v>
      </c>
      <c r="IU8" s="150"/>
      <c r="IV8" s="150"/>
      <c r="IW8" s="150"/>
      <c r="IX8" s="150"/>
      <c r="IY8" s="150"/>
      <c r="IZ8" s="151"/>
      <c r="JA8" s="150" t="str">
        <f t="shared" ref="JA8" si="91">TEXT(JA9,"dd mmm")&amp;" - "&amp;TEXT(JA9+6,"dd mmm")</f>
        <v>28 Oct - 03 Nov</v>
      </c>
      <c r="JB8" s="150"/>
      <c r="JC8" s="150"/>
      <c r="JD8" s="150"/>
      <c r="JE8" s="150"/>
      <c r="JF8" s="150"/>
      <c r="JG8" s="151"/>
      <c r="JH8" s="150" t="str">
        <f t="shared" ref="JH8" si="92">TEXT(JH9,"dd mmm")&amp;" - "&amp;TEXT(JH9+6,"dd mmm")</f>
        <v>04 Nov - 10 Nov</v>
      </c>
      <c r="JI8" s="150"/>
      <c r="JJ8" s="150"/>
      <c r="JK8" s="150"/>
      <c r="JL8" s="150"/>
      <c r="JM8" s="150"/>
      <c r="JN8" s="151"/>
      <c r="JO8" s="150" t="str">
        <f t="shared" ref="JO8" si="93">TEXT(JO9,"dd mmm")&amp;" - "&amp;TEXT(JO9+6,"dd mmm")</f>
        <v>11 Nov - 17 Nov</v>
      </c>
      <c r="JP8" s="150"/>
      <c r="JQ8" s="150"/>
      <c r="JR8" s="150"/>
      <c r="JS8" s="150"/>
      <c r="JT8" s="150"/>
      <c r="JU8" s="151"/>
      <c r="JV8" s="150" t="str">
        <f t="shared" ref="JV8" si="94">TEXT(JV9,"dd mmm")&amp;" - "&amp;TEXT(JV9+6,"dd mmm")</f>
        <v>18 Nov - 24 Nov</v>
      </c>
      <c r="JW8" s="150"/>
      <c r="JX8" s="150"/>
      <c r="JY8" s="150"/>
      <c r="JZ8" s="150"/>
      <c r="KA8" s="150"/>
      <c r="KB8" s="151"/>
      <c r="KC8" s="150" t="str">
        <f t="shared" ref="KC8" si="95">TEXT(KC9,"dd mmm")&amp;" - "&amp;TEXT(KC9+6,"dd mmm")</f>
        <v>25 Nov - 01 Dic</v>
      </c>
      <c r="KD8" s="150"/>
      <c r="KE8" s="150"/>
      <c r="KF8" s="150"/>
      <c r="KG8" s="150"/>
      <c r="KH8" s="150"/>
      <c r="KI8" s="151"/>
      <c r="KJ8" s="150" t="str">
        <f t="shared" ref="KJ8" si="96">TEXT(KJ9,"dd mmm")&amp;" - "&amp;TEXT(KJ9+6,"dd mmm")</f>
        <v>02 Dic - 08 Dic</v>
      </c>
      <c r="KK8" s="150"/>
      <c r="KL8" s="150"/>
      <c r="KM8" s="150"/>
      <c r="KN8" s="150"/>
      <c r="KO8" s="150"/>
      <c r="KP8" s="151"/>
      <c r="KQ8" s="150" t="str">
        <f t="shared" ref="KQ8" si="97">TEXT(KQ9,"dd mmm")&amp;" - "&amp;TEXT(KQ9+6,"dd mmm")</f>
        <v>09 Dic - 15 Dic</v>
      </c>
      <c r="KR8" s="150"/>
      <c r="KS8" s="150"/>
      <c r="KT8" s="150"/>
      <c r="KU8" s="150"/>
      <c r="KV8" s="150"/>
      <c r="KW8" s="151"/>
      <c r="KX8" s="150" t="str">
        <f t="shared" ref="KX8" si="98">TEXT(KX9,"dd mmm")&amp;" - "&amp;TEXT(KX9+6,"dd mmm")</f>
        <v>16 Dic - 22 Dic</v>
      </c>
      <c r="KY8" s="150"/>
      <c r="KZ8" s="150"/>
      <c r="LA8" s="150"/>
      <c r="LB8" s="150"/>
      <c r="LC8" s="150"/>
      <c r="LD8" s="151"/>
      <c r="LE8" s="150" t="str">
        <f t="shared" ref="LE8" si="99">TEXT(LE9,"dd mmm")&amp;" - "&amp;TEXT(LE9+6,"dd mmm")</f>
        <v>23 Dic - 29 Dic</v>
      </c>
      <c r="LF8" s="150"/>
      <c r="LG8" s="150"/>
      <c r="LH8" s="150"/>
      <c r="LI8" s="150"/>
      <c r="LJ8" s="150"/>
      <c r="LK8" s="151"/>
      <c r="LL8" s="150" t="str">
        <f t="shared" ref="LL8" si="100">TEXT(LL9,"dd mmm")&amp;" - "&amp;TEXT(LL9+6,"dd mmm")</f>
        <v>30 Dic - 05 Ene</v>
      </c>
      <c r="LM8" s="150"/>
      <c r="LN8" s="150"/>
      <c r="LO8" s="150"/>
      <c r="LP8" s="150"/>
      <c r="LQ8" s="150"/>
      <c r="LR8" s="151"/>
      <c r="LS8" s="150" t="str">
        <f t="shared" ref="LS8" si="101">TEXT(LS9,"dd mmm")&amp;" - "&amp;TEXT(LS9+6,"dd mmm")</f>
        <v>06 Ene - 12 Ene</v>
      </c>
      <c r="LT8" s="150"/>
      <c r="LU8" s="150"/>
      <c r="LV8" s="150"/>
      <c r="LW8" s="150"/>
      <c r="LX8" s="150"/>
      <c r="LY8" s="151"/>
      <c r="LZ8" s="150" t="str">
        <f t="shared" ref="LZ8" si="102">TEXT(LZ9,"dd mmm")&amp;" - "&amp;TEXT(LZ9+6,"dd mmm")</f>
        <v>13 Ene - 19 Ene</v>
      </c>
      <c r="MA8" s="150"/>
      <c r="MB8" s="150"/>
      <c r="MC8" s="150"/>
      <c r="MD8" s="150"/>
      <c r="ME8" s="150"/>
      <c r="MF8" s="151"/>
      <c r="MG8" s="150" t="str">
        <f t="shared" ref="MG8" si="103">TEXT(MG9,"dd mmm")&amp;" - "&amp;TEXT(MG9+6,"dd mmm")</f>
        <v>20 Ene - 26 Ene</v>
      </c>
      <c r="MH8" s="150"/>
      <c r="MI8" s="150"/>
      <c r="MJ8" s="150"/>
      <c r="MK8" s="150"/>
      <c r="ML8" s="150"/>
      <c r="MM8" s="151"/>
      <c r="MN8" s="150" t="str">
        <f t="shared" ref="MN8" si="104">TEXT(MN9,"dd mmm")&amp;" - "&amp;TEXT(MN9+6,"dd mmm")</f>
        <v>27 Ene - 02 Feb</v>
      </c>
      <c r="MO8" s="150"/>
      <c r="MP8" s="150"/>
      <c r="MQ8" s="150"/>
      <c r="MR8" s="150"/>
      <c r="MS8" s="150"/>
      <c r="MT8" s="151"/>
      <c r="MU8" s="150" t="str">
        <f t="shared" ref="MU8" si="105">TEXT(MU9,"dd mmm")&amp;" - "&amp;TEXT(MU9+6,"dd mmm")</f>
        <v>03 Feb - 09 Feb</v>
      </c>
      <c r="MV8" s="150"/>
      <c r="MW8" s="150"/>
      <c r="MX8" s="150"/>
      <c r="MY8" s="150"/>
      <c r="MZ8" s="150"/>
      <c r="NA8" s="151"/>
      <c r="NB8" s="150" t="str">
        <f t="shared" ref="NB8" si="106">TEXT(NB9,"dd mmm")&amp;" - "&amp;TEXT(NB9+6,"dd mmm")</f>
        <v>10 Feb - 16 Feb</v>
      </c>
      <c r="NC8" s="150"/>
      <c r="ND8" s="150"/>
      <c r="NE8" s="150"/>
      <c r="NF8" s="150"/>
      <c r="NG8" s="150"/>
      <c r="NH8" s="151"/>
      <c r="NI8" s="150" t="str">
        <f t="shared" ref="NI8" si="107">TEXT(NI9,"dd mmm")&amp;" - "&amp;TEXT(NI9+6,"dd mmm")</f>
        <v>17 Feb - 23 Feb</v>
      </c>
      <c r="NJ8" s="150"/>
      <c r="NK8" s="150"/>
      <c r="NL8" s="150"/>
      <c r="NM8" s="150"/>
      <c r="NN8" s="150"/>
      <c r="NO8" s="151"/>
      <c r="NP8" s="150" t="str">
        <f t="shared" ref="NP8" si="108">TEXT(NP9,"dd mmm")&amp;" - "&amp;TEXT(NP9+6,"dd mmm")</f>
        <v>24 Feb - 02 Mar</v>
      </c>
      <c r="NQ8" s="150"/>
      <c r="NR8" s="150"/>
      <c r="NS8" s="150"/>
      <c r="NT8" s="150"/>
      <c r="NU8" s="150"/>
      <c r="NV8" s="151"/>
      <c r="NW8" s="150" t="str">
        <f t="shared" ref="NW8" si="109">TEXT(NW9,"dd mmm")&amp;" - "&amp;TEXT(NW9+6,"dd mmm")</f>
        <v>03 Mar - 09 Mar</v>
      </c>
      <c r="NX8" s="150"/>
      <c r="NY8" s="150"/>
      <c r="NZ8" s="150"/>
      <c r="OA8" s="150"/>
      <c r="OB8" s="150"/>
      <c r="OC8" s="151"/>
    </row>
    <row r="9" spans="1:393" s="5" customFormat="1" ht="13.5" x14ac:dyDescent="0.25">
      <c r="L9" s="157" t="s">
        <v>10</v>
      </c>
      <c r="M9" s="158"/>
      <c r="N9" s="158"/>
      <c r="O9" s="158"/>
      <c r="P9" s="159"/>
      <c r="Q9" s="160" t="s">
        <v>29</v>
      </c>
      <c r="R9" s="161"/>
      <c r="S9" s="162" t="s">
        <v>11</v>
      </c>
      <c r="T9" s="163"/>
      <c r="U9" s="164"/>
      <c r="V9" s="3"/>
      <c r="W9" s="10">
        <f>AA4-WEEKDAY(AA4,2)+1</f>
        <v>45355</v>
      </c>
      <c r="X9" s="10">
        <f t="shared" ref="X9:BC9" si="110">W9+1</f>
        <v>45356</v>
      </c>
      <c r="Y9" s="10">
        <f t="shared" si="110"/>
        <v>45357</v>
      </c>
      <c r="Z9" s="10">
        <f t="shared" si="110"/>
        <v>45358</v>
      </c>
      <c r="AA9" s="10">
        <f t="shared" si="110"/>
        <v>45359</v>
      </c>
      <c r="AB9" s="10">
        <f t="shared" si="110"/>
        <v>45360</v>
      </c>
      <c r="AC9" s="11">
        <f t="shared" si="110"/>
        <v>45361</v>
      </c>
      <c r="AD9" s="12">
        <f t="shared" si="110"/>
        <v>45362</v>
      </c>
      <c r="AE9" s="10">
        <f t="shared" si="110"/>
        <v>45363</v>
      </c>
      <c r="AF9" s="10">
        <f t="shared" si="110"/>
        <v>45364</v>
      </c>
      <c r="AG9" s="10">
        <f t="shared" si="110"/>
        <v>45365</v>
      </c>
      <c r="AH9" s="10">
        <f t="shared" si="110"/>
        <v>45366</v>
      </c>
      <c r="AI9" s="10">
        <f t="shared" si="110"/>
        <v>45367</v>
      </c>
      <c r="AJ9" s="11">
        <f t="shared" si="110"/>
        <v>45368</v>
      </c>
      <c r="AK9" s="13">
        <f t="shared" si="110"/>
        <v>45369</v>
      </c>
      <c r="AL9" s="10">
        <f t="shared" si="110"/>
        <v>45370</v>
      </c>
      <c r="AM9" s="10">
        <f t="shared" si="110"/>
        <v>45371</v>
      </c>
      <c r="AN9" s="10">
        <f t="shared" si="110"/>
        <v>45372</v>
      </c>
      <c r="AO9" s="10">
        <f t="shared" si="110"/>
        <v>45373</v>
      </c>
      <c r="AP9" s="10">
        <f t="shared" si="110"/>
        <v>45374</v>
      </c>
      <c r="AQ9" s="11">
        <f t="shared" si="110"/>
        <v>45375</v>
      </c>
      <c r="AR9" s="13">
        <f t="shared" si="110"/>
        <v>45376</v>
      </c>
      <c r="AS9" s="10">
        <f t="shared" si="110"/>
        <v>45377</v>
      </c>
      <c r="AT9" s="10">
        <f t="shared" si="110"/>
        <v>45378</v>
      </c>
      <c r="AU9" s="10">
        <f t="shared" si="110"/>
        <v>45379</v>
      </c>
      <c r="AV9" s="10">
        <f t="shared" si="110"/>
        <v>45380</v>
      </c>
      <c r="AW9" s="10">
        <f t="shared" si="110"/>
        <v>45381</v>
      </c>
      <c r="AX9" s="11">
        <f t="shared" si="110"/>
        <v>45382</v>
      </c>
      <c r="AY9" s="13">
        <f t="shared" si="110"/>
        <v>45383</v>
      </c>
      <c r="AZ9" s="10">
        <f t="shared" si="110"/>
        <v>45384</v>
      </c>
      <c r="BA9" s="10">
        <f t="shared" si="110"/>
        <v>45385</v>
      </c>
      <c r="BB9" s="10">
        <f t="shared" si="110"/>
        <v>45386</v>
      </c>
      <c r="BC9" s="10">
        <f t="shared" si="110"/>
        <v>45387</v>
      </c>
      <c r="BD9" s="10">
        <f t="shared" ref="BD9:BZ9" si="111">BC9+1</f>
        <v>45388</v>
      </c>
      <c r="BE9" s="11">
        <f t="shared" si="111"/>
        <v>45389</v>
      </c>
      <c r="BF9" s="13">
        <f t="shared" si="111"/>
        <v>45390</v>
      </c>
      <c r="BG9" s="10">
        <f t="shared" si="111"/>
        <v>45391</v>
      </c>
      <c r="BH9" s="10">
        <f t="shared" si="111"/>
        <v>45392</v>
      </c>
      <c r="BI9" s="10">
        <f t="shared" si="111"/>
        <v>45393</v>
      </c>
      <c r="BJ9" s="10">
        <f t="shared" si="111"/>
        <v>45394</v>
      </c>
      <c r="BK9" s="10">
        <f t="shared" si="111"/>
        <v>45395</v>
      </c>
      <c r="BL9" s="11">
        <f t="shared" si="111"/>
        <v>45396</v>
      </c>
      <c r="BM9" s="13">
        <f t="shared" si="111"/>
        <v>45397</v>
      </c>
      <c r="BN9" s="10">
        <f t="shared" si="111"/>
        <v>45398</v>
      </c>
      <c r="BO9" s="10">
        <f t="shared" si="111"/>
        <v>45399</v>
      </c>
      <c r="BP9" s="10">
        <f t="shared" si="111"/>
        <v>45400</v>
      </c>
      <c r="BQ9" s="10">
        <f t="shared" si="111"/>
        <v>45401</v>
      </c>
      <c r="BR9" s="10">
        <f t="shared" si="111"/>
        <v>45402</v>
      </c>
      <c r="BS9" s="11">
        <f t="shared" si="111"/>
        <v>45403</v>
      </c>
      <c r="BT9" s="13">
        <f t="shared" si="111"/>
        <v>45404</v>
      </c>
      <c r="BU9" s="10">
        <f t="shared" si="111"/>
        <v>45405</v>
      </c>
      <c r="BV9" s="10">
        <f t="shared" si="111"/>
        <v>45406</v>
      </c>
      <c r="BW9" s="10">
        <f t="shared" si="111"/>
        <v>45407</v>
      </c>
      <c r="BX9" s="10">
        <f t="shared" si="111"/>
        <v>45408</v>
      </c>
      <c r="BY9" s="10">
        <f t="shared" si="111"/>
        <v>45409</v>
      </c>
      <c r="BZ9" s="11">
        <f t="shared" si="111"/>
        <v>45410</v>
      </c>
      <c r="CA9" s="13">
        <f t="shared" ref="CA9" si="112">BZ9+1</f>
        <v>45411</v>
      </c>
      <c r="CB9" s="10">
        <f t="shared" ref="CB9" si="113">CA9+1</f>
        <v>45412</v>
      </c>
      <c r="CC9" s="10">
        <f t="shared" ref="CC9" si="114">CB9+1</f>
        <v>45413</v>
      </c>
      <c r="CD9" s="10">
        <f t="shared" ref="CD9" si="115">CC9+1</f>
        <v>45414</v>
      </c>
      <c r="CE9" s="10">
        <f t="shared" ref="CE9" si="116">CD9+1</f>
        <v>45415</v>
      </c>
      <c r="CF9" s="10">
        <f t="shared" ref="CF9" si="117">CE9+1</f>
        <v>45416</v>
      </c>
      <c r="CG9" s="11">
        <f t="shared" ref="CG9" si="118">CF9+1</f>
        <v>45417</v>
      </c>
      <c r="CH9" s="13">
        <f t="shared" ref="CH9" si="119">CG9+1</f>
        <v>45418</v>
      </c>
      <c r="CI9" s="10">
        <f t="shared" ref="CI9" si="120">CH9+1</f>
        <v>45419</v>
      </c>
      <c r="CJ9" s="10">
        <f t="shared" ref="CJ9" si="121">CI9+1</f>
        <v>45420</v>
      </c>
      <c r="CK9" s="10">
        <f t="shared" ref="CK9" si="122">CJ9+1</f>
        <v>45421</v>
      </c>
      <c r="CL9" s="10">
        <f t="shared" ref="CL9" si="123">CK9+1</f>
        <v>45422</v>
      </c>
      <c r="CM9" s="10">
        <f t="shared" ref="CM9" si="124">CL9+1</f>
        <v>45423</v>
      </c>
      <c r="CN9" s="10">
        <f t="shared" ref="CN9" si="125">CM9+1</f>
        <v>45424</v>
      </c>
      <c r="CO9" s="13">
        <f t="shared" ref="CO9" si="126">CN9+1</f>
        <v>45425</v>
      </c>
      <c r="CP9" s="10">
        <f t="shared" ref="CP9" si="127">CO9+1</f>
        <v>45426</v>
      </c>
      <c r="CQ9" s="10">
        <f t="shared" ref="CQ9" si="128">CP9+1</f>
        <v>45427</v>
      </c>
      <c r="CR9" s="10">
        <f t="shared" ref="CR9" si="129">CQ9+1</f>
        <v>45428</v>
      </c>
      <c r="CS9" s="10">
        <f t="shared" ref="CS9" si="130">CR9+1</f>
        <v>45429</v>
      </c>
      <c r="CT9" s="10">
        <f t="shared" ref="CT9" si="131">CS9+1</f>
        <v>45430</v>
      </c>
      <c r="CU9" s="10">
        <f t="shared" ref="CU9" si="132">CT9+1</f>
        <v>45431</v>
      </c>
      <c r="CV9" s="13">
        <f t="shared" ref="CV9" si="133">CU9+1</f>
        <v>45432</v>
      </c>
      <c r="CW9" s="10">
        <f t="shared" ref="CW9" si="134">CV9+1</f>
        <v>45433</v>
      </c>
      <c r="CX9" s="10">
        <f t="shared" ref="CX9" si="135">CW9+1</f>
        <v>45434</v>
      </c>
      <c r="CY9" s="10">
        <f t="shared" ref="CY9" si="136">CX9+1</f>
        <v>45435</v>
      </c>
      <c r="CZ9" s="10">
        <f t="shared" ref="CZ9" si="137">CY9+1</f>
        <v>45436</v>
      </c>
      <c r="DA9" s="10">
        <f t="shared" ref="DA9" si="138">CZ9+1</f>
        <v>45437</v>
      </c>
      <c r="DB9" s="10">
        <f t="shared" ref="DB9" si="139">DA9+1</f>
        <v>45438</v>
      </c>
      <c r="DC9" s="13">
        <f t="shared" ref="DC9" si="140">DB9+1</f>
        <v>45439</v>
      </c>
      <c r="DD9" s="10">
        <f t="shared" ref="DD9" si="141">DC9+1</f>
        <v>45440</v>
      </c>
      <c r="DE9" s="10">
        <f t="shared" ref="DE9" si="142">DD9+1</f>
        <v>45441</v>
      </c>
      <c r="DF9" s="10">
        <f t="shared" ref="DF9" si="143">DE9+1</f>
        <v>45442</v>
      </c>
      <c r="DG9" s="10">
        <f t="shared" ref="DG9" si="144">DF9+1</f>
        <v>45443</v>
      </c>
      <c r="DH9" s="10">
        <f t="shared" ref="DH9" si="145">DG9+1</f>
        <v>45444</v>
      </c>
      <c r="DI9" s="10">
        <f t="shared" ref="DI9" si="146">DH9+1</f>
        <v>45445</v>
      </c>
      <c r="DJ9" s="13">
        <f t="shared" ref="DJ9" si="147">DI9+1</f>
        <v>45446</v>
      </c>
      <c r="DK9" s="10">
        <f t="shared" ref="DK9" si="148">DJ9+1</f>
        <v>45447</v>
      </c>
      <c r="DL9" s="10">
        <f t="shared" ref="DL9" si="149">DK9+1</f>
        <v>45448</v>
      </c>
      <c r="DM9" s="10">
        <f t="shared" ref="DM9" si="150">DL9+1</f>
        <v>45449</v>
      </c>
      <c r="DN9" s="10">
        <f t="shared" ref="DN9" si="151">DM9+1</f>
        <v>45450</v>
      </c>
      <c r="DO9" s="10">
        <f t="shared" ref="DO9" si="152">DN9+1</f>
        <v>45451</v>
      </c>
      <c r="DP9" s="10">
        <f t="shared" ref="DP9" si="153">DO9+1</f>
        <v>45452</v>
      </c>
      <c r="DQ9" s="13">
        <f t="shared" ref="DQ9" si="154">DP9+1</f>
        <v>45453</v>
      </c>
      <c r="DR9" s="10">
        <f t="shared" ref="DR9" si="155">DQ9+1</f>
        <v>45454</v>
      </c>
      <c r="DS9" s="10">
        <f t="shared" ref="DS9" si="156">DR9+1</f>
        <v>45455</v>
      </c>
      <c r="DT9" s="10">
        <f t="shared" ref="DT9" si="157">DS9+1</f>
        <v>45456</v>
      </c>
      <c r="DU9" s="10">
        <f t="shared" ref="DU9" si="158">DT9+1</f>
        <v>45457</v>
      </c>
      <c r="DV9" s="10">
        <f t="shared" ref="DV9" si="159">DU9+1</f>
        <v>45458</v>
      </c>
      <c r="DW9" s="11">
        <f t="shared" ref="DW9" si="160">DV9+1</f>
        <v>45459</v>
      </c>
      <c r="DX9" s="13">
        <f t="shared" ref="DX9" si="161">DW9+1</f>
        <v>45460</v>
      </c>
      <c r="DY9" s="10">
        <f t="shared" ref="DY9" si="162">DX9+1</f>
        <v>45461</v>
      </c>
      <c r="DZ9" s="10">
        <f t="shared" ref="DZ9" si="163">DY9+1</f>
        <v>45462</v>
      </c>
      <c r="EA9" s="10">
        <f t="shared" ref="EA9" si="164">DZ9+1</f>
        <v>45463</v>
      </c>
      <c r="EB9" s="10">
        <f t="shared" ref="EB9" si="165">EA9+1</f>
        <v>45464</v>
      </c>
      <c r="EC9" s="10">
        <f t="shared" ref="EC9" si="166">EB9+1</f>
        <v>45465</v>
      </c>
      <c r="ED9" s="11">
        <f t="shared" ref="ED9" si="167">EC9+1</f>
        <v>45466</v>
      </c>
      <c r="EE9" s="13">
        <f t="shared" ref="EE9" si="168">ED9+1</f>
        <v>45467</v>
      </c>
      <c r="EF9" s="10">
        <f t="shared" ref="EF9" si="169">EE9+1</f>
        <v>45468</v>
      </c>
      <c r="EG9" s="10">
        <f t="shared" ref="EG9" si="170">EF9+1</f>
        <v>45469</v>
      </c>
      <c r="EH9" s="10">
        <f t="shared" ref="EH9" si="171">EG9+1</f>
        <v>45470</v>
      </c>
      <c r="EI9" s="10">
        <f t="shared" ref="EI9" si="172">EH9+1</f>
        <v>45471</v>
      </c>
      <c r="EJ9" s="10">
        <f t="shared" ref="EJ9" si="173">EI9+1</f>
        <v>45472</v>
      </c>
      <c r="EK9" s="11">
        <f t="shared" ref="EK9" si="174">EJ9+1</f>
        <v>45473</v>
      </c>
      <c r="EL9" s="13">
        <f t="shared" ref="EL9" si="175">EK9+1</f>
        <v>45474</v>
      </c>
      <c r="EM9" s="10">
        <f t="shared" ref="EM9" si="176">EL9+1</f>
        <v>45475</v>
      </c>
      <c r="EN9" s="10">
        <f t="shared" ref="EN9" si="177">EM9+1</f>
        <v>45476</v>
      </c>
      <c r="EO9" s="10">
        <f t="shared" ref="EO9" si="178">EN9+1</f>
        <v>45477</v>
      </c>
      <c r="EP9" s="10">
        <f t="shared" ref="EP9" si="179">EO9+1</f>
        <v>45478</v>
      </c>
      <c r="EQ9" s="10">
        <f t="shared" ref="EQ9" si="180">EP9+1</f>
        <v>45479</v>
      </c>
      <c r="ER9" s="11">
        <f t="shared" ref="ER9" si="181">EQ9+1</f>
        <v>45480</v>
      </c>
      <c r="ES9" s="13">
        <f t="shared" ref="ES9" si="182">ER9+1</f>
        <v>45481</v>
      </c>
      <c r="ET9" s="10">
        <f t="shared" ref="ET9" si="183">ES9+1</f>
        <v>45482</v>
      </c>
      <c r="EU9" s="10">
        <f t="shared" ref="EU9" si="184">ET9+1</f>
        <v>45483</v>
      </c>
      <c r="EV9" s="10">
        <f t="shared" ref="EV9" si="185">EU9+1</f>
        <v>45484</v>
      </c>
      <c r="EW9" s="10">
        <f t="shared" ref="EW9" si="186">EV9+1</f>
        <v>45485</v>
      </c>
      <c r="EX9" s="10">
        <f t="shared" ref="EX9" si="187">EW9+1</f>
        <v>45486</v>
      </c>
      <c r="EY9" s="11">
        <f t="shared" ref="EY9" si="188">EX9+1</f>
        <v>45487</v>
      </c>
      <c r="EZ9" s="13">
        <f t="shared" ref="EZ9" si="189">EY9+1</f>
        <v>45488</v>
      </c>
      <c r="FA9" s="10">
        <f t="shared" ref="FA9" si="190">EZ9+1</f>
        <v>45489</v>
      </c>
      <c r="FB9" s="10">
        <f t="shared" ref="FB9" si="191">FA9+1</f>
        <v>45490</v>
      </c>
      <c r="FC9" s="10">
        <f t="shared" ref="FC9" si="192">FB9+1</f>
        <v>45491</v>
      </c>
      <c r="FD9" s="10">
        <f t="shared" ref="FD9" si="193">FC9+1</f>
        <v>45492</v>
      </c>
      <c r="FE9" s="10">
        <f t="shared" ref="FE9" si="194">FD9+1</f>
        <v>45493</v>
      </c>
      <c r="FF9" s="10">
        <f t="shared" ref="FF9" si="195">FE9+1</f>
        <v>45494</v>
      </c>
      <c r="FG9" s="13">
        <f t="shared" ref="FG9" si="196">FF9+1</f>
        <v>45495</v>
      </c>
      <c r="FH9" s="10">
        <f t="shared" ref="FH9" si="197">FG9+1</f>
        <v>45496</v>
      </c>
      <c r="FI9" s="10">
        <f t="shared" ref="FI9" si="198">FH9+1</f>
        <v>45497</v>
      </c>
      <c r="FJ9" s="10">
        <f t="shared" ref="FJ9" si="199">FI9+1</f>
        <v>45498</v>
      </c>
      <c r="FK9" s="10">
        <f t="shared" ref="FK9" si="200">FJ9+1</f>
        <v>45499</v>
      </c>
      <c r="FL9" s="10">
        <f t="shared" ref="FL9" si="201">FK9+1</f>
        <v>45500</v>
      </c>
      <c r="FM9" s="10">
        <f t="shared" ref="FM9" si="202">FL9+1</f>
        <v>45501</v>
      </c>
      <c r="FN9" s="13">
        <f t="shared" ref="FN9" si="203">FM9+1</f>
        <v>45502</v>
      </c>
      <c r="FO9" s="10">
        <f t="shared" ref="FO9" si="204">FN9+1</f>
        <v>45503</v>
      </c>
      <c r="FP9" s="10">
        <f t="shared" ref="FP9" si="205">FO9+1</f>
        <v>45504</v>
      </c>
      <c r="FQ9" s="10">
        <f t="shared" ref="FQ9" si="206">FP9+1</f>
        <v>45505</v>
      </c>
      <c r="FR9" s="10">
        <f t="shared" ref="FR9" si="207">FQ9+1</f>
        <v>45506</v>
      </c>
      <c r="FS9" s="10">
        <f t="shared" ref="FS9" si="208">FR9+1</f>
        <v>45507</v>
      </c>
      <c r="FT9" s="10">
        <f t="shared" ref="FT9" si="209">FS9+1</f>
        <v>45508</v>
      </c>
      <c r="FU9" s="13">
        <f t="shared" ref="FU9" si="210">FT9+1</f>
        <v>45509</v>
      </c>
      <c r="FV9" s="10">
        <f t="shared" ref="FV9" si="211">FU9+1</f>
        <v>45510</v>
      </c>
      <c r="FW9" s="10">
        <f t="shared" ref="FW9" si="212">FV9+1</f>
        <v>45511</v>
      </c>
      <c r="FX9" s="10">
        <f t="shared" ref="FX9" si="213">FW9+1</f>
        <v>45512</v>
      </c>
      <c r="FY9" s="10">
        <f t="shared" ref="FY9" si="214">FX9+1</f>
        <v>45513</v>
      </c>
      <c r="FZ9" s="10">
        <f t="shared" ref="FZ9" si="215">FY9+1</f>
        <v>45514</v>
      </c>
      <c r="GA9" s="10">
        <f t="shared" ref="GA9" si="216">FZ9+1</f>
        <v>45515</v>
      </c>
      <c r="GB9" s="13">
        <f t="shared" ref="GB9" si="217">GA9+1</f>
        <v>45516</v>
      </c>
      <c r="GC9" s="10">
        <f t="shared" ref="GC9" si="218">GB9+1</f>
        <v>45517</v>
      </c>
      <c r="GD9" s="10">
        <f t="shared" ref="GD9" si="219">GC9+1</f>
        <v>45518</v>
      </c>
      <c r="GE9" s="10">
        <f t="shared" ref="GE9" si="220">GD9+1</f>
        <v>45519</v>
      </c>
      <c r="GF9" s="10">
        <f t="shared" ref="GF9" si="221">GE9+1</f>
        <v>45520</v>
      </c>
      <c r="GG9" s="10">
        <f t="shared" ref="GG9" si="222">GF9+1</f>
        <v>45521</v>
      </c>
      <c r="GH9" s="10">
        <f t="shared" ref="GH9" si="223">GG9+1</f>
        <v>45522</v>
      </c>
      <c r="GI9" s="13">
        <f t="shared" ref="GI9" si="224">GH9+1</f>
        <v>45523</v>
      </c>
      <c r="GJ9" s="10">
        <f t="shared" ref="GJ9" si="225">GI9+1</f>
        <v>45524</v>
      </c>
      <c r="GK9" s="10">
        <f t="shared" ref="GK9" si="226">GJ9+1</f>
        <v>45525</v>
      </c>
      <c r="GL9" s="10">
        <f t="shared" ref="GL9" si="227">GK9+1</f>
        <v>45526</v>
      </c>
      <c r="GM9" s="10">
        <f t="shared" ref="GM9" si="228">GL9+1</f>
        <v>45527</v>
      </c>
      <c r="GN9" s="10">
        <f t="shared" ref="GN9" si="229">GM9+1</f>
        <v>45528</v>
      </c>
      <c r="GO9" s="11">
        <f t="shared" ref="GO9" si="230">GN9+1</f>
        <v>45529</v>
      </c>
      <c r="GP9" s="13">
        <f t="shared" ref="GP9" si="231">GO9+1</f>
        <v>45530</v>
      </c>
      <c r="GQ9" s="10">
        <f t="shared" ref="GQ9" si="232">GP9+1</f>
        <v>45531</v>
      </c>
      <c r="GR9" s="10">
        <f t="shared" ref="GR9" si="233">GQ9+1</f>
        <v>45532</v>
      </c>
      <c r="GS9" s="10">
        <f t="shared" ref="GS9" si="234">GR9+1</f>
        <v>45533</v>
      </c>
      <c r="GT9" s="10">
        <f t="shared" ref="GT9" si="235">GS9+1</f>
        <v>45534</v>
      </c>
      <c r="GU9" s="10">
        <f t="shared" ref="GU9" si="236">GT9+1</f>
        <v>45535</v>
      </c>
      <c r="GV9" s="11">
        <f t="shared" ref="GV9" si="237">GU9+1</f>
        <v>45536</v>
      </c>
      <c r="GW9" s="13">
        <f t="shared" ref="GW9" si="238">GV9+1</f>
        <v>45537</v>
      </c>
      <c r="GX9" s="10">
        <f t="shared" ref="GX9" si="239">GW9+1</f>
        <v>45538</v>
      </c>
      <c r="GY9" s="10">
        <f t="shared" ref="GY9" si="240">GX9+1</f>
        <v>45539</v>
      </c>
      <c r="GZ9" s="10">
        <f t="shared" ref="GZ9" si="241">GY9+1</f>
        <v>45540</v>
      </c>
      <c r="HA9" s="10">
        <f t="shared" ref="HA9" si="242">GZ9+1</f>
        <v>45541</v>
      </c>
      <c r="HB9" s="10">
        <f t="shared" ref="HB9" si="243">HA9+1</f>
        <v>45542</v>
      </c>
      <c r="HC9" s="11">
        <f t="shared" ref="HC9" si="244">HB9+1</f>
        <v>45543</v>
      </c>
      <c r="HD9" s="13">
        <f t="shared" ref="HD9" si="245">HC9+1</f>
        <v>45544</v>
      </c>
      <c r="HE9" s="10">
        <f t="shared" ref="HE9" si="246">HD9+1</f>
        <v>45545</v>
      </c>
      <c r="HF9" s="10">
        <f t="shared" ref="HF9" si="247">HE9+1</f>
        <v>45546</v>
      </c>
      <c r="HG9" s="10">
        <f t="shared" ref="HG9" si="248">HF9+1</f>
        <v>45547</v>
      </c>
      <c r="HH9" s="10">
        <f t="shared" ref="HH9" si="249">HG9+1</f>
        <v>45548</v>
      </c>
      <c r="HI9" s="10">
        <f t="shared" ref="HI9" si="250">HH9+1</f>
        <v>45549</v>
      </c>
      <c r="HJ9" s="11">
        <f t="shared" ref="HJ9" si="251">HI9+1</f>
        <v>45550</v>
      </c>
      <c r="HK9" s="13">
        <f t="shared" ref="HK9" si="252">HJ9+1</f>
        <v>45551</v>
      </c>
      <c r="HL9" s="10">
        <f t="shared" ref="HL9" si="253">HK9+1</f>
        <v>45552</v>
      </c>
      <c r="HM9" s="10">
        <f t="shared" ref="HM9" si="254">HL9+1</f>
        <v>45553</v>
      </c>
      <c r="HN9" s="10">
        <f t="shared" ref="HN9" si="255">HM9+1</f>
        <v>45554</v>
      </c>
      <c r="HO9" s="10">
        <f t="shared" ref="HO9" si="256">HN9+1</f>
        <v>45555</v>
      </c>
      <c r="HP9" s="10">
        <f t="shared" ref="HP9" si="257">HO9+1</f>
        <v>45556</v>
      </c>
      <c r="HQ9" s="11">
        <f t="shared" ref="HQ9" si="258">HP9+1</f>
        <v>45557</v>
      </c>
      <c r="HR9" s="13">
        <f t="shared" ref="HR9" si="259">HQ9+1</f>
        <v>45558</v>
      </c>
      <c r="HS9" s="10">
        <f t="shared" ref="HS9" si="260">HR9+1</f>
        <v>45559</v>
      </c>
      <c r="HT9" s="10">
        <f t="shared" ref="HT9" si="261">HS9+1</f>
        <v>45560</v>
      </c>
      <c r="HU9" s="10">
        <f t="shared" ref="HU9" si="262">HT9+1</f>
        <v>45561</v>
      </c>
      <c r="HV9" s="10">
        <f t="shared" ref="HV9" si="263">HU9+1</f>
        <v>45562</v>
      </c>
      <c r="HW9" s="10">
        <f t="shared" ref="HW9" si="264">HV9+1</f>
        <v>45563</v>
      </c>
      <c r="HX9" s="10">
        <f t="shared" ref="HX9" si="265">HW9+1</f>
        <v>45564</v>
      </c>
      <c r="HY9" s="13">
        <f t="shared" ref="HY9" si="266">HX9+1</f>
        <v>45565</v>
      </c>
      <c r="HZ9" s="10">
        <f t="shared" ref="HZ9" si="267">HY9+1</f>
        <v>45566</v>
      </c>
      <c r="IA9" s="10">
        <f t="shared" ref="IA9" si="268">HZ9+1</f>
        <v>45567</v>
      </c>
      <c r="IB9" s="10">
        <f t="shared" ref="IB9" si="269">IA9+1</f>
        <v>45568</v>
      </c>
      <c r="IC9" s="10">
        <f t="shared" ref="IC9" si="270">IB9+1</f>
        <v>45569</v>
      </c>
      <c r="ID9" s="10">
        <f t="shared" ref="ID9" si="271">IC9+1</f>
        <v>45570</v>
      </c>
      <c r="IE9" s="10">
        <f t="shared" ref="IE9" si="272">ID9+1</f>
        <v>45571</v>
      </c>
      <c r="IF9" s="13">
        <f t="shared" ref="IF9" si="273">IE9+1</f>
        <v>45572</v>
      </c>
      <c r="IG9" s="10">
        <f t="shared" ref="IG9" si="274">IF9+1</f>
        <v>45573</v>
      </c>
      <c r="IH9" s="10">
        <f t="shared" ref="IH9" si="275">IG9+1</f>
        <v>45574</v>
      </c>
      <c r="II9" s="10">
        <f t="shared" ref="II9" si="276">IH9+1</f>
        <v>45575</v>
      </c>
      <c r="IJ9" s="10">
        <f t="shared" ref="IJ9" si="277">II9+1</f>
        <v>45576</v>
      </c>
      <c r="IK9" s="10">
        <f t="shared" ref="IK9" si="278">IJ9+1</f>
        <v>45577</v>
      </c>
      <c r="IL9" s="10">
        <f t="shared" ref="IL9" si="279">IK9+1</f>
        <v>45578</v>
      </c>
      <c r="IM9" s="13">
        <f t="shared" ref="IM9" si="280">IL9+1</f>
        <v>45579</v>
      </c>
      <c r="IN9" s="10">
        <f t="shared" ref="IN9" si="281">IM9+1</f>
        <v>45580</v>
      </c>
      <c r="IO9" s="10">
        <f t="shared" ref="IO9" si="282">IN9+1</f>
        <v>45581</v>
      </c>
      <c r="IP9" s="10">
        <f t="shared" ref="IP9" si="283">IO9+1</f>
        <v>45582</v>
      </c>
      <c r="IQ9" s="10">
        <f t="shared" ref="IQ9" si="284">IP9+1</f>
        <v>45583</v>
      </c>
      <c r="IR9" s="10">
        <f t="shared" ref="IR9" si="285">IQ9+1</f>
        <v>45584</v>
      </c>
      <c r="IS9" s="10">
        <f t="shared" ref="IS9" si="286">IR9+1</f>
        <v>45585</v>
      </c>
      <c r="IT9" s="13">
        <f t="shared" ref="IT9" si="287">IS9+1</f>
        <v>45586</v>
      </c>
      <c r="IU9" s="10">
        <f t="shared" ref="IU9" si="288">IT9+1</f>
        <v>45587</v>
      </c>
      <c r="IV9" s="10">
        <f t="shared" ref="IV9" si="289">IU9+1</f>
        <v>45588</v>
      </c>
      <c r="IW9" s="10">
        <f t="shared" ref="IW9" si="290">IV9+1</f>
        <v>45589</v>
      </c>
      <c r="IX9" s="10">
        <f t="shared" ref="IX9" si="291">IW9+1</f>
        <v>45590</v>
      </c>
      <c r="IY9" s="10">
        <f t="shared" ref="IY9" si="292">IX9+1</f>
        <v>45591</v>
      </c>
      <c r="IZ9" s="10">
        <f t="shared" ref="IZ9" si="293">IY9+1</f>
        <v>45592</v>
      </c>
      <c r="JA9" s="13">
        <f t="shared" ref="JA9" si="294">IZ9+1</f>
        <v>45593</v>
      </c>
      <c r="JB9" s="10">
        <f t="shared" ref="JB9" si="295">JA9+1</f>
        <v>45594</v>
      </c>
      <c r="JC9" s="10">
        <f t="shared" ref="JC9" si="296">JB9+1</f>
        <v>45595</v>
      </c>
      <c r="JD9" s="10">
        <f t="shared" ref="JD9" si="297">JC9+1</f>
        <v>45596</v>
      </c>
      <c r="JE9" s="10">
        <f t="shared" ref="JE9" si="298">JD9+1</f>
        <v>45597</v>
      </c>
      <c r="JF9" s="10">
        <f t="shared" ref="JF9" si="299">JE9+1</f>
        <v>45598</v>
      </c>
      <c r="JG9" s="11">
        <f t="shared" ref="JG9" si="300">JF9+1</f>
        <v>45599</v>
      </c>
      <c r="JH9" s="13">
        <f t="shared" ref="JH9" si="301">JG9+1</f>
        <v>45600</v>
      </c>
      <c r="JI9" s="10">
        <f t="shared" ref="JI9" si="302">JH9+1</f>
        <v>45601</v>
      </c>
      <c r="JJ9" s="10">
        <f t="shared" ref="JJ9" si="303">JI9+1</f>
        <v>45602</v>
      </c>
      <c r="JK9" s="10">
        <f t="shared" ref="JK9" si="304">JJ9+1</f>
        <v>45603</v>
      </c>
      <c r="JL9" s="10">
        <f t="shared" ref="JL9" si="305">JK9+1</f>
        <v>45604</v>
      </c>
      <c r="JM9" s="10">
        <f t="shared" ref="JM9" si="306">JL9+1</f>
        <v>45605</v>
      </c>
      <c r="JN9" s="11">
        <f t="shared" ref="JN9" si="307">JM9+1</f>
        <v>45606</v>
      </c>
      <c r="JO9" s="13">
        <f t="shared" ref="JO9" si="308">JN9+1</f>
        <v>45607</v>
      </c>
      <c r="JP9" s="10">
        <f t="shared" ref="JP9" si="309">JO9+1</f>
        <v>45608</v>
      </c>
      <c r="JQ9" s="10">
        <f t="shared" ref="JQ9" si="310">JP9+1</f>
        <v>45609</v>
      </c>
      <c r="JR9" s="10">
        <f t="shared" ref="JR9" si="311">JQ9+1</f>
        <v>45610</v>
      </c>
      <c r="JS9" s="10">
        <f t="shared" ref="JS9" si="312">JR9+1</f>
        <v>45611</v>
      </c>
      <c r="JT9" s="10">
        <f t="shared" ref="JT9" si="313">JS9+1</f>
        <v>45612</v>
      </c>
      <c r="JU9" s="11">
        <f t="shared" ref="JU9" si="314">JT9+1</f>
        <v>45613</v>
      </c>
      <c r="JV9" s="13">
        <f t="shared" ref="JV9" si="315">JU9+1</f>
        <v>45614</v>
      </c>
      <c r="JW9" s="10">
        <f t="shared" ref="JW9" si="316">JV9+1</f>
        <v>45615</v>
      </c>
      <c r="JX9" s="10">
        <f t="shared" ref="JX9" si="317">JW9+1</f>
        <v>45616</v>
      </c>
      <c r="JY9" s="10">
        <f t="shared" ref="JY9" si="318">JX9+1</f>
        <v>45617</v>
      </c>
      <c r="JZ9" s="10">
        <f t="shared" ref="JZ9" si="319">JY9+1</f>
        <v>45618</v>
      </c>
      <c r="KA9" s="10">
        <f t="shared" ref="KA9" si="320">JZ9+1</f>
        <v>45619</v>
      </c>
      <c r="KB9" s="11">
        <f t="shared" ref="KB9" si="321">KA9+1</f>
        <v>45620</v>
      </c>
      <c r="KC9" s="13">
        <f t="shared" ref="KC9" si="322">KB9+1</f>
        <v>45621</v>
      </c>
      <c r="KD9" s="10">
        <f t="shared" ref="KD9" si="323">KC9+1</f>
        <v>45622</v>
      </c>
      <c r="KE9" s="10">
        <f t="shared" ref="KE9" si="324">KD9+1</f>
        <v>45623</v>
      </c>
      <c r="KF9" s="10">
        <f t="shared" ref="KF9" si="325">KE9+1</f>
        <v>45624</v>
      </c>
      <c r="KG9" s="10">
        <f t="shared" ref="KG9" si="326">KF9+1</f>
        <v>45625</v>
      </c>
      <c r="KH9" s="10">
        <f t="shared" ref="KH9" si="327">KG9+1</f>
        <v>45626</v>
      </c>
      <c r="KI9" s="11">
        <f t="shared" ref="KI9" si="328">KH9+1</f>
        <v>45627</v>
      </c>
      <c r="KJ9" s="13">
        <f t="shared" ref="KJ9" si="329">KI9+1</f>
        <v>45628</v>
      </c>
      <c r="KK9" s="10">
        <f t="shared" ref="KK9" si="330">KJ9+1</f>
        <v>45629</v>
      </c>
      <c r="KL9" s="10">
        <f t="shared" ref="KL9" si="331">KK9+1</f>
        <v>45630</v>
      </c>
      <c r="KM9" s="10">
        <f t="shared" ref="KM9" si="332">KL9+1</f>
        <v>45631</v>
      </c>
      <c r="KN9" s="10">
        <f t="shared" ref="KN9" si="333">KM9+1</f>
        <v>45632</v>
      </c>
      <c r="KO9" s="10">
        <f t="shared" ref="KO9" si="334">KN9+1</f>
        <v>45633</v>
      </c>
      <c r="KP9" s="10">
        <f t="shared" ref="KP9" si="335">KO9+1</f>
        <v>45634</v>
      </c>
      <c r="KQ9" s="13">
        <f t="shared" ref="KQ9" si="336">KP9+1</f>
        <v>45635</v>
      </c>
      <c r="KR9" s="10">
        <f t="shared" ref="KR9" si="337">KQ9+1</f>
        <v>45636</v>
      </c>
      <c r="KS9" s="10">
        <f t="shared" ref="KS9" si="338">KR9+1</f>
        <v>45637</v>
      </c>
      <c r="KT9" s="10">
        <f t="shared" ref="KT9" si="339">KS9+1</f>
        <v>45638</v>
      </c>
      <c r="KU9" s="10">
        <f t="shared" ref="KU9" si="340">KT9+1</f>
        <v>45639</v>
      </c>
      <c r="KV9" s="10">
        <f t="shared" ref="KV9" si="341">KU9+1</f>
        <v>45640</v>
      </c>
      <c r="KW9" s="10">
        <f t="shared" ref="KW9" si="342">KV9+1</f>
        <v>45641</v>
      </c>
      <c r="KX9" s="13">
        <f t="shared" ref="KX9" si="343">KW9+1</f>
        <v>45642</v>
      </c>
      <c r="KY9" s="10">
        <f t="shared" ref="KY9" si="344">KX9+1</f>
        <v>45643</v>
      </c>
      <c r="KZ9" s="10">
        <f t="shared" ref="KZ9" si="345">KY9+1</f>
        <v>45644</v>
      </c>
      <c r="LA9" s="10">
        <f t="shared" ref="LA9" si="346">KZ9+1</f>
        <v>45645</v>
      </c>
      <c r="LB9" s="10">
        <f t="shared" ref="LB9" si="347">LA9+1</f>
        <v>45646</v>
      </c>
      <c r="LC9" s="10">
        <f t="shared" ref="LC9" si="348">LB9+1</f>
        <v>45647</v>
      </c>
      <c r="LD9" s="10">
        <f t="shared" ref="LD9" si="349">LC9+1</f>
        <v>45648</v>
      </c>
      <c r="LE9" s="13">
        <f t="shared" ref="LE9" si="350">LD9+1</f>
        <v>45649</v>
      </c>
      <c r="LF9" s="10">
        <f t="shared" ref="LF9" si="351">LE9+1</f>
        <v>45650</v>
      </c>
      <c r="LG9" s="10">
        <f t="shared" ref="LG9" si="352">LF9+1</f>
        <v>45651</v>
      </c>
      <c r="LH9" s="10">
        <f t="shared" ref="LH9" si="353">LG9+1</f>
        <v>45652</v>
      </c>
      <c r="LI9" s="10">
        <f t="shared" ref="LI9" si="354">LH9+1</f>
        <v>45653</v>
      </c>
      <c r="LJ9" s="10">
        <f t="shared" ref="LJ9" si="355">LI9+1</f>
        <v>45654</v>
      </c>
      <c r="LK9" s="10">
        <f t="shared" ref="LK9" si="356">LJ9+1</f>
        <v>45655</v>
      </c>
      <c r="LL9" s="13">
        <f t="shared" ref="LL9" si="357">LK9+1</f>
        <v>45656</v>
      </c>
      <c r="LM9" s="10">
        <f t="shared" ref="LM9" si="358">LL9+1</f>
        <v>45657</v>
      </c>
      <c r="LN9" s="10">
        <f t="shared" ref="LN9" si="359">LM9+1</f>
        <v>45658</v>
      </c>
      <c r="LO9" s="10">
        <f t="shared" ref="LO9" si="360">LN9+1</f>
        <v>45659</v>
      </c>
      <c r="LP9" s="10">
        <f t="shared" ref="LP9" si="361">LO9+1</f>
        <v>45660</v>
      </c>
      <c r="LQ9" s="10">
        <f t="shared" ref="LQ9" si="362">LP9+1</f>
        <v>45661</v>
      </c>
      <c r="LR9" s="10">
        <f t="shared" ref="LR9" si="363">LQ9+1</f>
        <v>45662</v>
      </c>
      <c r="LS9" s="13">
        <f t="shared" ref="LS9" si="364">LR9+1</f>
        <v>45663</v>
      </c>
      <c r="LT9" s="10">
        <f t="shared" ref="LT9" si="365">LS9+1</f>
        <v>45664</v>
      </c>
      <c r="LU9" s="10">
        <f t="shared" ref="LU9" si="366">LT9+1</f>
        <v>45665</v>
      </c>
      <c r="LV9" s="10">
        <f t="shared" ref="LV9" si="367">LU9+1</f>
        <v>45666</v>
      </c>
      <c r="LW9" s="10">
        <f t="shared" ref="LW9" si="368">LV9+1</f>
        <v>45667</v>
      </c>
      <c r="LX9" s="10">
        <f t="shared" ref="LX9" si="369">LW9+1</f>
        <v>45668</v>
      </c>
      <c r="LY9" s="11">
        <f t="shared" ref="LY9" si="370">LX9+1</f>
        <v>45669</v>
      </c>
      <c r="LZ9" s="13">
        <f t="shared" ref="LZ9" si="371">LY9+1</f>
        <v>45670</v>
      </c>
      <c r="MA9" s="10">
        <f t="shared" ref="MA9" si="372">LZ9+1</f>
        <v>45671</v>
      </c>
      <c r="MB9" s="10">
        <f t="shared" ref="MB9" si="373">MA9+1</f>
        <v>45672</v>
      </c>
      <c r="MC9" s="10">
        <f t="shared" ref="MC9" si="374">MB9+1</f>
        <v>45673</v>
      </c>
      <c r="MD9" s="10">
        <f t="shared" ref="MD9" si="375">MC9+1</f>
        <v>45674</v>
      </c>
      <c r="ME9" s="10">
        <f t="shared" ref="ME9" si="376">MD9+1</f>
        <v>45675</v>
      </c>
      <c r="MF9" s="11">
        <f t="shared" ref="MF9" si="377">ME9+1</f>
        <v>45676</v>
      </c>
      <c r="MG9" s="13">
        <f t="shared" ref="MG9" si="378">MF9+1</f>
        <v>45677</v>
      </c>
      <c r="MH9" s="10">
        <f t="shared" ref="MH9" si="379">MG9+1</f>
        <v>45678</v>
      </c>
      <c r="MI9" s="10">
        <f t="shared" ref="MI9" si="380">MH9+1</f>
        <v>45679</v>
      </c>
      <c r="MJ9" s="10">
        <f t="shared" ref="MJ9" si="381">MI9+1</f>
        <v>45680</v>
      </c>
      <c r="MK9" s="10">
        <f t="shared" ref="MK9" si="382">MJ9+1</f>
        <v>45681</v>
      </c>
      <c r="ML9" s="10">
        <f t="shared" ref="ML9" si="383">MK9+1</f>
        <v>45682</v>
      </c>
      <c r="MM9" s="11">
        <f t="shared" ref="MM9" si="384">ML9+1</f>
        <v>45683</v>
      </c>
      <c r="MN9" s="13">
        <f t="shared" ref="MN9" si="385">MM9+1</f>
        <v>45684</v>
      </c>
      <c r="MO9" s="10">
        <f t="shared" ref="MO9" si="386">MN9+1</f>
        <v>45685</v>
      </c>
      <c r="MP9" s="10">
        <f t="shared" ref="MP9" si="387">MO9+1</f>
        <v>45686</v>
      </c>
      <c r="MQ9" s="10">
        <f t="shared" ref="MQ9" si="388">MP9+1</f>
        <v>45687</v>
      </c>
      <c r="MR9" s="10">
        <f t="shared" ref="MR9" si="389">MQ9+1</f>
        <v>45688</v>
      </c>
      <c r="MS9" s="10">
        <f t="shared" ref="MS9" si="390">MR9+1</f>
        <v>45689</v>
      </c>
      <c r="MT9" s="11">
        <f t="shared" ref="MT9" si="391">MS9+1</f>
        <v>45690</v>
      </c>
      <c r="MU9" s="13">
        <f t="shared" ref="MU9" si="392">MT9+1</f>
        <v>45691</v>
      </c>
      <c r="MV9" s="10">
        <f t="shared" ref="MV9" si="393">MU9+1</f>
        <v>45692</v>
      </c>
      <c r="MW9" s="10">
        <f t="shared" ref="MW9" si="394">MV9+1</f>
        <v>45693</v>
      </c>
      <c r="MX9" s="10">
        <f t="shared" ref="MX9" si="395">MW9+1</f>
        <v>45694</v>
      </c>
      <c r="MY9" s="10">
        <f t="shared" ref="MY9" si="396">MX9+1</f>
        <v>45695</v>
      </c>
      <c r="MZ9" s="10">
        <f t="shared" ref="MZ9" si="397">MY9+1</f>
        <v>45696</v>
      </c>
      <c r="NA9" s="11">
        <f t="shared" ref="NA9" si="398">MZ9+1</f>
        <v>45697</v>
      </c>
      <c r="NB9" s="13">
        <f t="shared" ref="NB9" si="399">NA9+1</f>
        <v>45698</v>
      </c>
      <c r="NC9" s="10">
        <f t="shared" ref="NC9" si="400">NB9+1</f>
        <v>45699</v>
      </c>
      <c r="ND9" s="10">
        <f t="shared" ref="ND9" si="401">NC9+1</f>
        <v>45700</v>
      </c>
      <c r="NE9" s="10">
        <f t="shared" ref="NE9" si="402">ND9+1</f>
        <v>45701</v>
      </c>
      <c r="NF9" s="10">
        <f t="shared" ref="NF9" si="403">NE9+1</f>
        <v>45702</v>
      </c>
      <c r="NG9" s="10">
        <f t="shared" ref="NG9" si="404">NF9+1</f>
        <v>45703</v>
      </c>
      <c r="NH9" s="10">
        <f t="shared" ref="NH9" si="405">NG9+1</f>
        <v>45704</v>
      </c>
      <c r="NI9" s="13">
        <f t="shared" ref="NI9" si="406">NH9+1</f>
        <v>45705</v>
      </c>
      <c r="NJ9" s="10">
        <f t="shared" ref="NJ9" si="407">NI9+1</f>
        <v>45706</v>
      </c>
      <c r="NK9" s="10">
        <f t="shared" ref="NK9" si="408">NJ9+1</f>
        <v>45707</v>
      </c>
      <c r="NL9" s="10">
        <f t="shared" ref="NL9" si="409">NK9+1</f>
        <v>45708</v>
      </c>
      <c r="NM9" s="10">
        <f t="shared" ref="NM9" si="410">NL9+1</f>
        <v>45709</v>
      </c>
      <c r="NN9" s="10">
        <f t="shared" ref="NN9" si="411">NM9+1</f>
        <v>45710</v>
      </c>
      <c r="NO9" s="10">
        <f t="shared" ref="NO9" si="412">NN9+1</f>
        <v>45711</v>
      </c>
      <c r="NP9" s="13">
        <f t="shared" ref="NP9" si="413">NO9+1</f>
        <v>45712</v>
      </c>
      <c r="NQ9" s="10">
        <f t="shared" ref="NQ9" si="414">NP9+1</f>
        <v>45713</v>
      </c>
      <c r="NR9" s="10">
        <f t="shared" ref="NR9" si="415">NQ9+1</f>
        <v>45714</v>
      </c>
      <c r="NS9" s="10">
        <f t="shared" ref="NS9" si="416">NR9+1</f>
        <v>45715</v>
      </c>
      <c r="NT9" s="10">
        <f t="shared" ref="NT9" si="417">NS9+1</f>
        <v>45716</v>
      </c>
      <c r="NU9" s="10">
        <f t="shared" ref="NU9" si="418">NT9+1</f>
        <v>45717</v>
      </c>
      <c r="NV9" s="10">
        <f t="shared" ref="NV9" si="419">NU9+1</f>
        <v>45718</v>
      </c>
      <c r="NW9" s="13">
        <f t="shared" ref="NW9" si="420">NV9+1</f>
        <v>45719</v>
      </c>
      <c r="NX9" s="10">
        <f t="shared" ref="NX9" si="421">NW9+1</f>
        <v>45720</v>
      </c>
      <c r="NY9" s="10">
        <f t="shared" ref="NY9" si="422">NX9+1</f>
        <v>45721</v>
      </c>
      <c r="NZ9" s="10">
        <f t="shared" ref="NZ9" si="423">NY9+1</f>
        <v>45722</v>
      </c>
      <c r="OA9" s="10">
        <f t="shared" ref="OA9" si="424">NZ9+1</f>
        <v>45723</v>
      </c>
      <c r="OB9" s="10">
        <f t="shared" ref="OB9" si="425">OA9+1</f>
        <v>45724</v>
      </c>
      <c r="OC9" s="10">
        <f t="shared" ref="OC9" si="426">OB9+1</f>
        <v>45725</v>
      </c>
    </row>
    <row r="10" spans="1:393" s="5" customFormat="1" ht="48" customHeight="1" x14ac:dyDescent="0.25">
      <c r="B10" s="54" t="s">
        <v>1</v>
      </c>
      <c r="C10" s="55" t="s">
        <v>25</v>
      </c>
      <c r="D10" s="55" t="s">
        <v>119</v>
      </c>
      <c r="E10" s="55" t="s">
        <v>0</v>
      </c>
      <c r="F10" s="126" t="s">
        <v>120</v>
      </c>
      <c r="G10" s="127" t="s">
        <v>121</v>
      </c>
      <c r="H10" s="127" t="s">
        <v>123</v>
      </c>
      <c r="I10" s="127" t="s">
        <v>122</v>
      </c>
      <c r="J10" s="55" t="s">
        <v>117</v>
      </c>
      <c r="K10" s="55" t="s">
        <v>125</v>
      </c>
      <c r="L10" s="36" t="s">
        <v>27</v>
      </c>
      <c r="M10" s="34" t="s">
        <v>7</v>
      </c>
      <c r="N10" s="35" t="s">
        <v>8</v>
      </c>
      <c r="O10" s="41" t="s">
        <v>28</v>
      </c>
      <c r="P10" s="38" t="s">
        <v>26</v>
      </c>
      <c r="Q10" s="2" t="s">
        <v>52</v>
      </c>
      <c r="R10" s="57" t="s">
        <v>53</v>
      </c>
      <c r="S10" s="44" t="s">
        <v>9</v>
      </c>
      <c r="T10" s="44" t="s">
        <v>30</v>
      </c>
      <c r="U10" s="44" t="s">
        <v>126</v>
      </c>
      <c r="V10" s="20"/>
      <c r="W10" s="14" t="str">
        <f>PROPER(TEXT(W9,"ddd"))</f>
        <v>Lun</v>
      </c>
      <c r="X10" s="14" t="str">
        <f t="shared" ref="X10:CI10" si="427">PROPER(TEXT(X9,"ddd"))</f>
        <v>Mar</v>
      </c>
      <c r="Y10" s="14" t="str">
        <f t="shared" si="427"/>
        <v>Mié</v>
      </c>
      <c r="Z10" s="14" t="str">
        <f t="shared" si="427"/>
        <v>Jue</v>
      </c>
      <c r="AA10" s="14" t="str">
        <f t="shared" si="427"/>
        <v>Vie</v>
      </c>
      <c r="AB10" s="14" t="str">
        <f t="shared" si="427"/>
        <v>Sáb</v>
      </c>
      <c r="AC10" s="15" t="str">
        <f t="shared" si="427"/>
        <v>Dom</v>
      </c>
      <c r="AD10" s="16" t="str">
        <f t="shared" si="427"/>
        <v>Lun</v>
      </c>
      <c r="AE10" s="14" t="str">
        <f t="shared" si="427"/>
        <v>Mar</v>
      </c>
      <c r="AF10" s="14" t="str">
        <f t="shared" si="427"/>
        <v>Mié</v>
      </c>
      <c r="AG10" s="14" t="str">
        <f t="shared" si="427"/>
        <v>Jue</v>
      </c>
      <c r="AH10" s="14" t="str">
        <f t="shared" si="427"/>
        <v>Vie</v>
      </c>
      <c r="AI10" s="14" t="str">
        <f t="shared" si="427"/>
        <v>Sáb</v>
      </c>
      <c r="AJ10" s="15" t="str">
        <f t="shared" si="427"/>
        <v>Dom</v>
      </c>
      <c r="AK10" s="17" t="str">
        <f t="shared" si="427"/>
        <v>Lun</v>
      </c>
      <c r="AL10" s="14" t="str">
        <f t="shared" si="427"/>
        <v>Mar</v>
      </c>
      <c r="AM10" s="14" t="str">
        <f t="shared" si="427"/>
        <v>Mié</v>
      </c>
      <c r="AN10" s="14" t="str">
        <f t="shared" si="427"/>
        <v>Jue</v>
      </c>
      <c r="AO10" s="14" t="str">
        <f t="shared" si="427"/>
        <v>Vie</v>
      </c>
      <c r="AP10" s="14" t="str">
        <f t="shared" si="427"/>
        <v>Sáb</v>
      </c>
      <c r="AQ10" s="15" t="str">
        <f t="shared" si="427"/>
        <v>Dom</v>
      </c>
      <c r="AR10" s="17" t="str">
        <f t="shared" si="427"/>
        <v>Lun</v>
      </c>
      <c r="AS10" s="14" t="str">
        <f t="shared" si="427"/>
        <v>Mar</v>
      </c>
      <c r="AT10" s="14" t="str">
        <f t="shared" si="427"/>
        <v>Mié</v>
      </c>
      <c r="AU10" s="14" t="str">
        <f t="shared" si="427"/>
        <v>Jue</v>
      </c>
      <c r="AV10" s="14" t="str">
        <f t="shared" si="427"/>
        <v>Vie</v>
      </c>
      <c r="AW10" s="14" t="str">
        <f t="shared" si="427"/>
        <v>Sáb</v>
      </c>
      <c r="AX10" s="15" t="str">
        <f t="shared" si="427"/>
        <v>Dom</v>
      </c>
      <c r="AY10" s="17" t="str">
        <f t="shared" si="427"/>
        <v>Lun</v>
      </c>
      <c r="AZ10" s="14" t="str">
        <f t="shared" si="427"/>
        <v>Mar</v>
      </c>
      <c r="BA10" s="14" t="str">
        <f t="shared" si="427"/>
        <v>Mié</v>
      </c>
      <c r="BB10" s="14" t="str">
        <f t="shared" si="427"/>
        <v>Jue</v>
      </c>
      <c r="BC10" s="14" t="str">
        <f t="shared" si="427"/>
        <v>Vie</v>
      </c>
      <c r="BD10" s="14" t="str">
        <f t="shared" si="427"/>
        <v>Sáb</v>
      </c>
      <c r="BE10" s="15" t="str">
        <f t="shared" si="427"/>
        <v>Dom</v>
      </c>
      <c r="BF10" s="17" t="str">
        <f t="shared" si="427"/>
        <v>Lun</v>
      </c>
      <c r="BG10" s="14" t="str">
        <f t="shared" si="427"/>
        <v>Mar</v>
      </c>
      <c r="BH10" s="14" t="str">
        <f t="shared" si="427"/>
        <v>Mié</v>
      </c>
      <c r="BI10" s="14" t="str">
        <f t="shared" si="427"/>
        <v>Jue</v>
      </c>
      <c r="BJ10" s="14" t="str">
        <f t="shared" si="427"/>
        <v>Vie</v>
      </c>
      <c r="BK10" s="14" t="str">
        <f t="shared" si="427"/>
        <v>Sáb</v>
      </c>
      <c r="BL10" s="15" t="str">
        <f t="shared" si="427"/>
        <v>Dom</v>
      </c>
      <c r="BM10" s="17" t="str">
        <f t="shared" si="427"/>
        <v>Lun</v>
      </c>
      <c r="BN10" s="14" t="str">
        <f t="shared" si="427"/>
        <v>Mar</v>
      </c>
      <c r="BO10" s="14" t="str">
        <f t="shared" si="427"/>
        <v>Mié</v>
      </c>
      <c r="BP10" s="14" t="str">
        <f t="shared" si="427"/>
        <v>Jue</v>
      </c>
      <c r="BQ10" s="14" t="str">
        <f t="shared" si="427"/>
        <v>Vie</v>
      </c>
      <c r="BR10" s="14" t="str">
        <f t="shared" si="427"/>
        <v>Sáb</v>
      </c>
      <c r="BS10" s="15" t="str">
        <f t="shared" si="427"/>
        <v>Dom</v>
      </c>
      <c r="BT10" s="17" t="str">
        <f t="shared" si="427"/>
        <v>Lun</v>
      </c>
      <c r="BU10" s="14" t="str">
        <f t="shared" si="427"/>
        <v>Mar</v>
      </c>
      <c r="BV10" s="14" t="str">
        <f t="shared" si="427"/>
        <v>Mié</v>
      </c>
      <c r="BW10" s="14" t="str">
        <f t="shared" si="427"/>
        <v>Jue</v>
      </c>
      <c r="BX10" s="14" t="str">
        <f t="shared" si="427"/>
        <v>Vie</v>
      </c>
      <c r="BY10" s="14" t="str">
        <f t="shared" si="427"/>
        <v>Sáb</v>
      </c>
      <c r="BZ10" s="15" t="str">
        <f t="shared" si="427"/>
        <v>Dom</v>
      </c>
      <c r="CA10" s="17" t="str">
        <f t="shared" si="427"/>
        <v>Lun</v>
      </c>
      <c r="CB10" s="14" t="str">
        <f t="shared" si="427"/>
        <v>Mar</v>
      </c>
      <c r="CC10" s="14" t="str">
        <f t="shared" si="427"/>
        <v>Mié</v>
      </c>
      <c r="CD10" s="14" t="str">
        <f t="shared" si="427"/>
        <v>Jue</v>
      </c>
      <c r="CE10" s="14" t="str">
        <f t="shared" si="427"/>
        <v>Vie</v>
      </c>
      <c r="CF10" s="14" t="str">
        <f t="shared" si="427"/>
        <v>Sáb</v>
      </c>
      <c r="CG10" s="15" t="str">
        <f t="shared" si="427"/>
        <v>Dom</v>
      </c>
      <c r="CH10" s="17" t="str">
        <f t="shared" si="427"/>
        <v>Lun</v>
      </c>
      <c r="CI10" s="14" t="str">
        <f t="shared" si="427"/>
        <v>Mar</v>
      </c>
      <c r="CJ10" s="14" t="str">
        <f t="shared" ref="CJ10:CP10" si="428">PROPER(TEXT(CJ9,"ddd"))</f>
        <v>Mié</v>
      </c>
      <c r="CK10" s="14" t="str">
        <f t="shared" si="428"/>
        <v>Jue</v>
      </c>
      <c r="CL10" s="14" t="str">
        <f t="shared" si="428"/>
        <v>Vie</v>
      </c>
      <c r="CM10" s="14" t="str">
        <f t="shared" si="428"/>
        <v>Sáb</v>
      </c>
      <c r="CN10" s="14" t="str">
        <f t="shared" si="428"/>
        <v>Dom</v>
      </c>
      <c r="CO10" s="17" t="str">
        <f t="shared" si="428"/>
        <v>Lun</v>
      </c>
      <c r="CP10" s="14" t="str">
        <f t="shared" si="428"/>
        <v>Mar</v>
      </c>
      <c r="CQ10" s="14" t="str">
        <f t="shared" ref="CQ10:FB10" si="429">PROPER(TEXT(CQ9,"ddd"))</f>
        <v>Mié</v>
      </c>
      <c r="CR10" s="14" t="str">
        <f t="shared" si="429"/>
        <v>Jue</v>
      </c>
      <c r="CS10" s="14" t="str">
        <f t="shared" si="429"/>
        <v>Vie</v>
      </c>
      <c r="CT10" s="14" t="str">
        <f t="shared" si="429"/>
        <v>Sáb</v>
      </c>
      <c r="CU10" s="14" t="str">
        <f t="shared" si="429"/>
        <v>Dom</v>
      </c>
      <c r="CV10" s="17" t="str">
        <f t="shared" si="429"/>
        <v>Lun</v>
      </c>
      <c r="CW10" s="14" t="str">
        <f t="shared" si="429"/>
        <v>Mar</v>
      </c>
      <c r="CX10" s="14" t="str">
        <f t="shared" si="429"/>
        <v>Mié</v>
      </c>
      <c r="CY10" s="14" t="str">
        <f t="shared" si="429"/>
        <v>Jue</v>
      </c>
      <c r="CZ10" s="14" t="str">
        <f t="shared" si="429"/>
        <v>Vie</v>
      </c>
      <c r="DA10" s="14" t="str">
        <f t="shared" si="429"/>
        <v>Sáb</v>
      </c>
      <c r="DB10" s="14" t="str">
        <f t="shared" si="429"/>
        <v>Dom</v>
      </c>
      <c r="DC10" s="17" t="str">
        <f t="shared" si="429"/>
        <v>Lun</v>
      </c>
      <c r="DD10" s="14" t="str">
        <f t="shared" si="429"/>
        <v>Mar</v>
      </c>
      <c r="DE10" s="14" t="str">
        <f t="shared" si="429"/>
        <v>Mié</v>
      </c>
      <c r="DF10" s="14" t="str">
        <f t="shared" si="429"/>
        <v>Jue</v>
      </c>
      <c r="DG10" s="14" t="str">
        <f t="shared" si="429"/>
        <v>Vie</v>
      </c>
      <c r="DH10" s="14" t="str">
        <f t="shared" si="429"/>
        <v>Sáb</v>
      </c>
      <c r="DI10" s="14" t="str">
        <f t="shared" si="429"/>
        <v>Dom</v>
      </c>
      <c r="DJ10" s="17" t="str">
        <f t="shared" si="429"/>
        <v>Lun</v>
      </c>
      <c r="DK10" s="14" t="str">
        <f t="shared" si="429"/>
        <v>Mar</v>
      </c>
      <c r="DL10" s="14" t="str">
        <f t="shared" si="429"/>
        <v>Mié</v>
      </c>
      <c r="DM10" s="14" t="str">
        <f t="shared" si="429"/>
        <v>Jue</v>
      </c>
      <c r="DN10" s="14" t="str">
        <f t="shared" si="429"/>
        <v>Vie</v>
      </c>
      <c r="DO10" s="14" t="str">
        <f t="shared" si="429"/>
        <v>Sáb</v>
      </c>
      <c r="DP10" s="14" t="str">
        <f t="shared" si="429"/>
        <v>Dom</v>
      </c>
      <c r="DQ10" s="17" t="str">
        <f t="shared" si="429"/>
        <v>Lun</v>
      </c>
      <c r="DR10" s="14" t="str">
        <f t="shared" si="429"/>
        <v>Mar</v>
      </c>
      <c r="DS10" s="14" t="str">
        <f t="shared" si="429"/>
        <v>Mié</v>
      </c>
      <c r="DT10" s="14" t="str">
        <f t="shared" si="429"/>
        <v>Jue</v>
      </c>
      <c r="DU10" s="14" t="str">
        <f t="shared" si="429"/>
        <v>Vie</v>
      </c>
      <c r="DV10" s="14" t="str">
        <f t="shared" si="429"/>
        <v>Sáb</v>
      </c>
      <c r="DW10" s="15" t="str">
        <f t="shared" si="429"/>
        <v>Dom</v>
      </c>
      <c r="DX10" s="17" t="str">
        <f t="shared" si="429"/>
        <v>Lun</v>
      </c>
      <c r="DY10" s="14" t="str">
        <f t="shared" si="429"/>
        <v>Mar</v>
      </c>
      <c r="DZ10" s="14" t="str">
        <f t="shared" si="429"/>
        <v>Mié</v>
      </c>
      <c r="EA10" s="14" t="str">
        <f t="shared" si="429"/>
        <v>Jue</v>
      </c>
      <c r="EB10" s="14" t="str">
        <f t="shared" si="429"/>
        <v>Vie</v>
      </c>
      <c r="EC10" s="14" t="str">
        <f t="shared" si="429"/>
        <v>Sáb</v>
      </c>
      <c r="ED10" s="15" t="str">
        <f t="shared" si="429"/>
        <v>Dom</v>
      </c>
      <c r="EE10" s="17" t="str">
        <f t="shared" si="429"/>
        <v>Lun</v>
      </c>
      <c r="EF10" s="14" t="str">
        <f t="shared" si="429"/>
        <v>Mar</v>
      </c>
      <c r="EG10" s="14" t="str">
        <f t="shared" si="429"/>
        <v>Mié</v>
      </c>
      <c r="EH10" s="14" t="str">
        <f t="shared" si="429"/>
        <v>Jue</v>
      </c>
      <c r="EI10" s="14" t="str">
        <f t="shared" si="429"/>
        <v>Vie</v>
      </c>
      <c r="EJ10" s="14" t="str">
        <f t="shared" si="429"/>
        <v>Sáb</v>
      </c>
      <c r="EK10" s="15" t="str">
        <f t="shared" si="429"/>
        <v>Dom</v>
      </c>
      <c r="EL10" s="17" t="str">
        <f t="shared" si="429"/>
        <v>Lun</v>
      </c>
      <c r="EM10" s="14" t="str">
        <f t="shared" si="429"/>
        <v>Mar</v>
      </c>
      <c r="EN10" s="14" t="str">
        <f t="shared" si="429"/>
        <v>Mié</v>
      </c>
      <c r="EO10" s="14" t="str">
        <f t="shared" si="429"/>
        <v>Jue</v>
      </c>
      <c r="EP10" s="14" t="str">
        <f t="shared" si="429"/>
        <v>Vie</v>
      </c>
      <c r="EQ10" s="14" t="str">
        <f t="shared" si="429"/>
        <v>Sáb</v>
      </c>
      <c r="ER10" s="15" t="str">
        <f t="shared" si="429"/>
        <v>Dom</v>
      </c>
      <c r="ES10" s="17" t="str">
        <f t="shared" si="429"/>
        <v>Lun</v>
      </c>
      <c r="ET10" s="14" t="str">
        <f t="shared" si="429"/>
        <v>Mar</v>
      </c>
      <c r="EU10" s="14" t="str">
        <f t="shared" si="429"/>
        <v>Mié</v>
      </c>
      <c r="EV10" s="14" t="str">
        <f t="shared" si="429"/>
        <v>Jue</v>
      </c>
      <c r="EW10" s="14" t="str">
        <f t="shared" si="429"/>
        <v>Vie</v>
      </c>
      <c r="EX10" s="14" t="str">
        <f t="shared" si="429"/>
        <v>Sáb</v>
      </c>
      <c r="EY10" s="15" t="str">
        <f t="shared" si="429"/>
        <v>Dom</v>
      </c>
      <c r="EZ10" s="17" t="str">
        <f t="shared" si="429"/>
        <v>Lun</v>
      </c>
      <c r="FA10" s="14" t="str">
        <f t="shared" si="429"/>
        <v>Mar</v>
      </c>
      <c r="FB10" s="14" t="str">
        <f t="shared" si="429"/>
        <v>Mié</v>
      </c>
      <c r="FC10" s="14" t="str">
        <f t="shared" ref="FC10:HN10" si="430">PROPER(TEXT(FC9,"ddd"))</f>
        <v>Jue</v>
      </c>
      <c r="FD10" s="14" t="str">
        <f t="shared" si="430"/>
        <v>Vie</v>
      </c>
      <c r="FE10" s="14" t="str">
        <f t="shared" si="430"/>
        <v>Sáb</v>
      </c>
      <c r="FF10" s="14" t="str">
        <f t="shared" si="430"/>
        <v>Dom</v>
      </c>
      <c r="FG10" s="17" t="str">
        <f t="shared" si="430"/>
        <v>Lun</v>
      </c>
      <c r="FH10" s="14" t="str">
        <f t="shared" si="430"/>
        <v>Mar</v>
      </c>
      <c r="FI10" s="14" t="str">
        <f t="shared" si="430"/>
        <v>Mié</v>
      </c>
      <c r="FJ10" s="14" t="str">
        <f t="shared" si="430"/>
        <v>Jue</v>
      </c>
      <c r="FK10" s="14" t="str">
        <f t="shared" si="430"/>
        <v>Vie</v>
      </c>
      <c r="FL10" s="14" t="str">
        <f t="shared" si="430"/>
        <v>Sáb</v>
      </c>
      <c r="FM10" s="14" t="str">
        <f t="shared" si="430"/>
        <v>Dom</v>
      </c>
      <c r="FN10" s="17" t="str">
        <f t="shared" si="430"/>
        <v>Lun</v>
      </c>
      <c r="FO10" s="14" t="str">
        <f t="shared" si="430"/>
        <v>Mar</v>
      </c>
      <c r="FP10" s="14" t="str">
        <f t="shared" si="430"/>
        <v>Mié</v>
      </c>
      <c r="FQ10" s="14" t="str">
        <f t="shared" si="430"/>
        <v>Jue</v>
      </c>
      <c r="FR10" s="14" t="str">
        <f t="shared" si="430"/>
        <v>Vie</v>
      </c>
      <c r="FS10" s="14" t="str">
        <f t="shared" si="430"/>
        <v>Sáb</v>
      </c>
      <c r="FT10" s="14" t="str">
        <f t="shared" si="430"/>
        <v>Dom</v>
      </c>
      <c r="FU10" s="17" t="str">
        <f t="shared" si="430"/>
        <v>Lun</v>
      </c>
      <c r="FV10" s="14" t="str">
        <f t="shared" si="430"/>
        <v>Mar</v>
      </c>
      <c r="FW10" s="14" t="str">
        <f t="shared" si="430"/>
        <v>Mié</v>
      </c>
      <c r="FX10" s="14" t="str">
        <f t="shared" si="430"/>
        <v>Jue</v>
      </c>
      <c r="FY10" s="14" t="str">
        <f t="shared" si="430"/>
        <v>Vie</v>
      </c>
      <c r="FZ10" s="14" t="str">
        <f t="shared" si="430"/>
        <v>Sáb</v>
      </c>
      <c r="GA10" s="14" t="str">
        <f t="shared" si="430"/>
        <v>Dom</v>
      </c>
      <c r="GB10" s="17" t="str">
        <f t="shared" si="430"/>
        <v>Lun</v>
      </c>
      <c r="GC10" s="14" t="str">
        <f t="shared" si="430"/>
        <v>Mar</v>
      </c>
      <c r="GD10" s="14" t="str">
        <f t="shared" si="430"/>
        <v>Mié</v>
      </c>
      <c r="GE10" s="14" t="str">
        <f t="shared" si="430"/>
        <v>Jue</v>
      </c>
      <c r="GF10" s="14" t="str">
        <f t="shared" si="430"/>
        <v>Vie</v>
      </c>
      <c r="GG10" s="14" t="str">
        <f t="shared" si="430"/>
        <v>Sáb</v>
      </c>
      <c r="GH10" s="14" t="str">
        <f t="shared" si="430"/>
        <v>Dom</v>
      </c>
      <c r="GI10" s="17" t="str">
        <f t="shared" si="430"/>
        <v>Lun</v>
      </c>
      <c r="GJ10" s="14" t="str">
        <f t="shared" si="430"/>
        <v>Mar</v>
      </c>
      <c r="GK10" s="14" t="str">
        <f t="shared" si="430"/>
        <v>Mié</v>
      </c>
      <c r="GL10" s="14" t="str">
        <f t="shared" si="430"/>
        <v>Jue</v>
      </c>
      <c r="GM10" s="14" t="str">
        <f t="shared" si="430"/>
        <v>Vie</v>
      </c>
      <c r="GN10" s="14" t="str">
        <f t="shared" si="430"/>
        <v>Sáb</v>
      </c>
      <c r="GO10" s="15" t="str">
        <f t="shared" si="430"/>
        <v>Dom</v>
      </c>
      <c r="GP10" s="17" t="str">
        <f t="shared" si="430"/>
        <v>Lun</v>
      </c>
      <c r="GQ10" s="14" t="str">
        <f t="shared" si="430"/>
        <v>Mar</v>
      </c>
      <c r="GR10" s="14" t="str">
        <f t="shared" si="430"/>
        <v>Mié</v>
      </c>
      <c r="GS10" s="14" t="str">
        <f t="shared" si="430"/>
        <v>Jue</v>
      </c>
      <c r="GT10" s="14" t="str">
        <f t="shared" si="430"/>
        <v>Vie</v>
      </c>
      <c r="GU10" s="14" t="str">
        <f t="shared" si="430"/>
        <v>Sáb</v>
      </c>
      <c r="GV10" s="15" t="str">
        <f t="shared" si="430"/>
        <v>Dom</v>
      </c>
      <c r="GW10" s="17" t="str">
        <f t="shared" si="430"/>
        <v>Lun</v>
      </c>
      <c r="GX10" s="14" t="str">
        <f t="shared" si="430"/>
        <v>Mar</v>
      </c>
      <c r="GY10" s="14" t="str">
        <f t="shared" si="430"/>
        <v>Mié</v>
      </c>
      <c r="GZ10" s="14" t="str">
        <f t="shared" si="430"/>
        <v>Jue</v>
      </c>
      <c r="HA10" s="14" t="str">
        <f t="shared" si="430"/>
        <v>Vie</v>
      </c>
      <c r="HB10" s="14" t="str">
        <f t="shared" si="430"/>
        <v>Sáb</v>
      </c>
      <c r="HC10" s="15" t="str">
        <f t="shared" si="430"/>
        <v>Dom</v>
      </c>
      <c r="HD10" s="17" t="str">
        <f t="shared" si="430"/>
        <v>Lun</v>
      </c>
      <c r="HE10" s="14" t="str">
        <f t="shared" si="430"/>
        <v>Mar</v>
      </c>
      <c r="HF10" s="14" t="str">
        <f t="shared" si="430"/>
        <v>Mié</v>
      </c>
      <c r="HG10" s="14" t="str">
        <f t="shared" si="430"/>
        <v>Jue</v>
      </c>
      <c r="HH10" s="14" t="str">
        <f t="shared" si="430"/>
        <v>Vie</v>
      </c>
      <c r="HI10" s="14" t="str">
        <f t="shared" si="430"/>
        <v>Sáb</v>
      </c>
      <c r="HJ10" s="15" t="str">
        <f t="shared" si="430"/>
        <v>Dom</v>
      </c>
      <c r="HK10" s="17" t="str">
        <f t="shared" si="430"/>
        <v>Lun</v>
      </c>
      <c r="HL10" s="14" t="str">
        <f t="shared" si="430"/>
        <v>Mar</v>
      </c>
      <c r="HM10" s="14" t="str">
        <f t="shared" si="430"/>
        <v>Mié</v>
      </c>
      <c r="HN10" s="14" t="str">
        <f t="shared" si="430"/>
        <v>Jue</v>
      </c>
      <c r="HO10" s="14" t="str">
        <f t="shared" ref="HO10:JZ10" si="431">PROPER(TEXT(HO9,"ddd"))</f>
        <v>Vie</v>
      </c>
      <c r="HP10" s="14" t="str">
        <f t="shared" si="431"/>
        <v>Sáb</v>
      </c>
      <c r="HQ10" s="15" t="str">
        <f t="shared" si="431"/>
        <v>Dom</v>
      </c>
      <c r="HR10" s="17" t="str">
        <f t="shared" si="431"/>
        <v>Lun</v>
      </c>
      <c r="HS10" s="14" t="str">
        <f t="shared" si="431"/>
        <v>Mar</v>
      </c>
      <c r="HT10" s="14" t="str">
        <f t="shared" si="431"/>
        <v>Mié</v>
      </c>
      <c r="HU10" s="14" t="str">
        <f t="shared" si="431"/>
        <v>Jue</v>
      </c>
      <c r="HV10" s="14" t="str">
        <f t="shared" si="431"/>
        <v>Vie</v>
      </c>
      <c r="HW10" s="14" t="str">
        <f t="shared" si="431"/>
        <v>Sáb</v>
      </c>
      <c r="HX10" s="14" t="str">
        <f t="shared" si="431"/>
        <v>Dom</v>
      </c>
      <c r="HY10" s="17" t="str">
        <f t="shared" si="431"/>
        <v>Lun</v>
      </c>
      <c r="HZ10" s="14" t="str">
        <f t="shared" si="431"/>
        <v>Mar</v>
      </c>
      <c r="IA10" s="14" t="str">
        <f t="shared" si="431"/>
        <v>Mié</v>
      </c>
      <c r="IB10" s="14" t="str">
        <f t="shared" si="431"/>
        <v>Jue</v>
      </c>
      <c r="IC10" s="14" t="str">
        <f t="shared" si="431"/>
        <v>Vie</v>
      </c>
      <c r="ID10" s="14" t="str">
        <f t="shared" si="431"/>
        <v>Sáb</v>
      </c>
      <c r="IE10" s="14" t="str">
        <f t="shared" si="431"/>
        <v>Dom</v>
      </c>
      <c r="IF10" s="17" t="str">
        <f t="shared" si="431"/>
        <v>Lun</v>
      </c>
      <c r="IG10" s="14" t="str">
        <f t="shared" si="431"/>
        <v>Mar</v>
      </c>
      <c r="IH10" s="14" t="str">
        <f t="shared" si="431"/>
        <v>Mié</v>
      </c>
      <c r="II10" s="14" t="str">
        <f t="shared" si="431"/>
        <v>Jue</v>
      </c>
      <c r="IJ10" s="14" t="str">
        <f t="shared" si="431"/>
        <v>Vie</v>
      </c>
      <c r="IK10" s="14" t="str">
        <f t="shared" si="431"/>
        <v>Sáb</v>
      </c>
      <c r="IL10" s="14" t="str">
        <f t="shared" si="431"/>
        <v>Dom</v>
      </c>
      <c r="IM10" s="17" t="str">
        <f t="shared" si="431"/>
        <v>Lun</v>
      </c>
      <c r="IN10" s="14" t="str">
        <f t="shared" si="431"/>
        <v>Mar</v>
      </c>
      <c r="IO10" s="14" t="str">
        <f t="shared" si="431"/>
        <v>Mié</v>
      </c>
      <c r="IP10" s="14" t="str">
        <f t="shared" si="431"/>
        <v>Jue</v>
      </c>
      <c r="IQ10" s="14" t="str">
        <f t="shared" si="431"/>
        <v>Vie</v>
      </c>
      <c r="IR10" s="14" t="str">
        <f t="shared" si="431"/>
        <v>Sáb</v>
      </c>
      <c r="IS10" s="14" t="str">
        <f t="shared" si="431"/>
        <v>Dom</v>
      </c>
      <c r="IT10" s="17" t="str">
        <f t="shared" si="431"/>
        <v>Lun</v>
      </c>
      <c r="IU10" s="14" t="str">
        <f t="shared" si="431"/>
        <v>Mar</v>
      </c>
      <c r="IV10" s="14" t="str">
        <f t="shared" si="431"/>
        <v>Mié</v>
      </c>
      <c r="IW10" s="14" t="str">
        <f t="shared" si="431"/>
        <v>Jue</v>
      </c>
      <c r="IX10" s="14" t="str">
        <f t="shared" si="431"/>
        <v>Vie</v>
      </c>
      <c r="IY10" s="14" t="str">
        <f t="shared" si="431"/>
        <v>Sáb</v>
      </c>
      <c r="IZ10" s="14" t="str">
        <f t="shared" si="431"/>
        <v>Dom</v>
      </c>
      <c r="JA10" s="17" t="str">
        <f t="shared" si="431"/>
        <v>Lun</v>
      </c>
      <c r="JB10" s="14" t="str">
        <f t="shared" si="431"/>
        <v>Mar</v>
      </c>
      <c r="JC10" s="14" t="str">
        <f t="shared" si="431"/>
        <v>Mié</v>
      </c>
      <c r="JD10" s="14" t="str">
        <f t="shared" si="431"/>
        <v>Jue</v>
      </c>
      <c r="JE10" s="14" t="str">
        <f t="shared" si="431"/>
        <v>Vie</v>
      </c>
      <c r="JF10" s="14" t="str">
        <f t="shared" si="431"/>
        <v>Sáb</v>
      </c>
      <c r="JG10" s="15" t="str">
        <f t="shared" si="431"/>
        <v>Dom</v>
      </c>
      <c r="JH10" s="17" t="str">
        <f t="shared" si="431"/>
        <v>Lun</v>
      </c>
      <c r="JI10" s="14" t="str">
        <f t="shared" si="431"/>
        <v>Mar</v>
      </c>
      <c r="JJ10" s="14" t="str">
        <f t="shared" si="431"/>
        <v>Mié</v>
      </c>
      <c r="JK10" s="14" t="str">
        <f t="shared" si="431"/>
        <v>Jue</v>
      </c>
      <c r="JL10" s="14" t="str">
        <f t="shared" si="431"/>
        <v>Vie</v>
      </c>
      <c r="JM10" s="14" t="str">
        <f t="shared" si="431"/>
        <v>Sáb</v>
      </c>
      <c r="JN10" s="15" t="str">
        <f t="shared" si="431"/>
        <v>Dom</v>
      </c>
      <c r="JO10" s="17" t="str">
        <f t="shared" si="431"/>
        <v>Lun</v>
      </c>
      <c r="JP10" s="14" t="str">
        <f t="shared" si="431"/>
        <v>Mar</v>
      </c>
      <c r="JQ10" s="14" t="str">
        <f t="shared" si="431"/>
        <v>Mié</v>
      </c>
      <c r="JR10" s="14" t="str">
        <f t="shared" si="431"/>
        <v>Jue</v>
      </c>
      <c r="JS10" s="14" t="str">
        <f t="shared" si="431"/>
        <v>Vie</v>
      </c>
      <c r="JT10" s="14" t="str">
        <f t="shared" si="431"/>
        <v>Sáb</v>
      </c>
      <c r="JU10" s="15" t="str">
        <f t="shared" si="431"/>
        <v>Dom</v>
      </c>
      <c r="JV10" s="17" t="str">
        <f t="shared" si="431"/>
        <v>Lun</v>
      </c>
      <c r="JW10" s="14" t="str">
        <f t="shared" si="431"/>
        <v>Mar</v>
      </c>
      <c r="JX10" s="14" t="str">
        <f t="shared" si="431"/>
        <v>Mié</v>
      </c>
      <c r="JY10" s="14" t="str">
        <f t="shared" si="431"/>
        <v>Jue</v>
      </c>
      <c r="JZ10" s="14" t="str">
        <f t="shared" si="431"/>
        <v>Vie</v>
      </c>
      <c r="KA10" s="14" t="str">
        <f t="shared" ref="KA10:ML10" si="432">PROPER(TEXT(KA9,"ddd"))</f>
        <v>Sáb</v>
      </c>
      <c r="KB10" s="15" t="str">
        <f t="shared" si="432"/>
        <v>Dom</v>
      </c>
      <c r="KC10" s="17" t="str">
        <f t="shared" si="432"/>
        <v>Lun</v>
      </c>
      <c r="KD10" s="14" t="str">
        <f t="shared" si="432"/>
        <v>Mar</v>
      </c>
      <c r="KE10" s="14" t="str">
        <f t="shared" si="432"/>
        <v>Mié</v>
      </c>
      <c r="KF10" s="14" t="str">
        <f t="shared" si="432"/>
        <v>Jue</v>
      </c>
      <c r="KG10" s="14" t="str">
        <f t="shared" si="432"/>
        <v>Vie</v>
      </c>
      <c r="KH10" s="14" t="str">
        <f t="shared" si="432"/>
        <v>Sáb</v>
      </c>
      <c r="KI10" s="15" t="str">
        <f t="shared" si="432"/>
        <v>Dom</v>
      </c>
      <c r="KJ10" s="17" t="str">
        <f t="shared" si="432"/>
        <v>Lun</v>
      </c>
      <c r="KK10" s="14" t="str">
        <f t="shared" si="432"/>
        <v>Mar</v>
      </c>
      <c r="KL10" s="14" t="str">
        <f t="shared" si="432"/>
        <v>Mié</v>
      </c>
      <c r="KM10" s="14" t="str">
        <f t="shared" si="432"/>
        <v>Jue</v>
      </c>
      <c r="KN10" s="14" t="str">
        <f t="shared" si="432"/>
        <v>Vie</v>
      </c>
      <c r="KO10" s="14" t="str">
        <f t="shared" si="432"/>
        <v>Sáb</v>
      </c>
      <c r="KP10" s="14" t="str">
        <f t="shared" si="432"/>
        <v>Dom</v>
      </c>
      <c r="KQ10" s="17" t="str">
        <f t="shared" si="432"/>
        <v>Lun</v>
      </c>
      <c r="KR10" s="14" t="str">
        <f t="shared" si="432"/>
        <v>Mar</v>
      </c>
      <c r="KS10" s="14" t="str">
        <f t="shared" si="432"/>
        <v>Mié</v>
      </c>
      <c r="KT10" s="14" t="str">
        <f t="shared" si="432"/>
        <v>Jue</v>
      </c>
      <c r="KU10" s="14" t="str">
        <f t="shared" si="432"/>
        <v>Vie</v>
      </c>
      <c r="KV10" s="14" t="str">
        <f t="shared" si="432"/>
        <v>Sáb</v>
      </c>
      <c r="KW10" s="14" t="str">
        <f t="shared" si="432"/>
        <v>Dom</v>
      </c>
      <c r="KX10" s="17" t="str">
        <f t="shared" si="432"/>
        <v>Lun</v>
      </c>
      <c r="KY10" s="14" t="str">
        <f t="shared" si="432"/>
        <v>Mar</v>
      </c>
      <c r="KZ10" s="14" t="str">
        <f t="shared" si="432"/>
        <v>Mié</v>
      </c>
      <c r="LA10" s="14" t="str">
        <f t="shared" si="432"/>
        <v>Jue</v>
      </c>
      <c r="LB10" s="14" t="str">
        <f t="shared" si="432"/>
        <v>Vie</v>
      </c>
      <c r="LC10" s="14" t="str">
        <f t="shared" si="432"/>
        <v>Sáb</v>
      </c>
      <c r="LD10" s="14" t="str">
        <f t="shared" si="432"/>
        <v>Dom</v>
      </c>
      <c r="LE10" s="17" t="str">
        <f t="shared" si="432"/>
        <v>Lun</v>
      </c>
      <c r="LF10" s="14" t="str">
        <f t="shared" si="432"/>
        <v>Mar</v>
      </c>
      <c r="LG10" s="14" t="str">
        <f t="shared" si="432"/>
        <v>Mié</v>
      </c>
      <c r="LH10" s="14" t="str">
        <f t="shared" si="432"/>
        <v>Jue</v>
      </c>
      <c r="LI10" s="14" t="str">
        <f t="shared" si="432"/>
        <v>Vie</v>
      </c>
      <c r="LJ10" s="14" t="str">
        <f t="shared" si="432"/>
        <v>Sáb</v>
      </c>
      <c r="LK10" s="14" t="str">
        <f t="shared" si="432"/>
        <v>Dom</v>
      </c>
      <c r="LL10" s="17" t="str">
        <f t="shared" si="432"/>
        <v>Lun</v>
      </c>
      <c r="LM10" s="14" t="str">
        <f t="shared" si="432"/>
        <v>Mar</v>
      </c>
      <c r="LN10" s="14" t="str">
        <f t="shared" si="432"/>
        <v>Mié</v>
      </c>
      <c r="LO10" s="14" t="str">
        <f t="shared" si="432"/>
        <v>Jue</v>
      </c>
      <c r="LP10" s="14" t="str">
        <f t="shared" si="432"/>
        <v>Vie</v>
      </c>
      <c r="LQ10" s="14" t="str">
        <f t="shared" si="432"/>
        <v>Sáb</v>
      </c>
      <c r="LR10" s="14" t="str">
        <f t="shared" si="432"/>
        <v>Dom</v>
      </c>
      <c r="LS10" s="17" t="str">
        <f t="shared" si="432"/>
        <v>Lun</v>
      </c>
      <c r="LT10" s="14" t="str">
        <f t="shared" si="432"/>
        <v>Mar</v>
      </c>
      <c r="LU10" s="14" t="str">
        <f t="shared" si="432"/>
        <v>Mié</v>
      </c>
      <c r="LV10" s="14" t="str">
        <f t="shared" si="432"/>
        <v>Jue</v>
      </c>
      <c r="LW10" s="14" t="str">
        <f t="shared" si="432"/>
        <v>Vie</v>
      </c>
      <c r="LX10" s="14" t="str">
        <f t="shared" si="432"/>
        <v>Sáb</v>
      </c>
      <c r="LY10" s="15" t="str">
        <f t="shared" si="432"/>
        <v>Dom</v>
      </c>
      <c r="LZ10" s="17" t="str">
        <f t="shared" si="432"/>
        <v>Lun</v>
      </c>
      <c r="MA10" s="14" t="str">
        <f t="shared" si="432"/>
        <v>Mar</v>
      </c>
      <c r="MB10" s="14" t="str">
        <f t="shared" si="432"/>
        <v>Mié</v>
      </c>
      <c r="MC10" s="14" t="str">
        <f t="shared" si="432"/>
        <v>Jue</v>
      </c>
      <c r="MD10" s="14" t="str">
        <f t="shared" si="432"/>
        <v>Vie</v>
      </c>
      <c r="ME10" s="14" t="str">
        <f t="shared" si="432"/>
        <v>Sáb</v>
      </c>
      <c r="MF10" s="15" t="str">
        <f t="shared" si="432"/>
        <v>Dom</v>
      </c>
      <c r="MG10" s="17" t="str">
        <f t="shared" si="432"/>
        <v>Lun</v>
      </c>
      <c r="MH10" s="14" t="str">
        <f t="shared" si="432"/>
        <v>Mar</v>
      </c>
      <c r="MI10" s="14" t="str">
        <f t="shared" si="432"/>
        <v>Mié</v>
      </c>
      <c r="MJ10" s="14" t="str">
        <f t="shared" si="432"/>
        <v>Jue</v>
      </c>
      <c r="MK10" s="14" t="str">
        <f t="shared" si="432"/>
        <v>Vie</v>
      </c>
      <c r="ML10" s="14" t="str">
        <f t="shared" si="432"/>
        <v>Sáb</v>
      </c>
      <c r="MM10" s="15" t="str">
        <f t="shared" ref="MM10:OC10" si="433">PROPER(TEXT(MM9,"ddd"))</f>
        <v>Dom</v>
      </c>
      <c r="MN10" s="17" t="str">
        <f t="shared" si="433"/>
        <v>Lun</v>
      </c>
      <c r="MO10" s="14" t="str">
        <f t="shared" si="433"/>
        <v>Mar</v>
      </c>
      <c r="MP10" s="14" t="str">
        <f t="shared" si="433"/>
        <v>Mié</v>
      </c>
      <c r="MQ10" s="14" t="str">
        <f t="shared" si="433"/>
        <v>Jue</v>
      </c>
      <c r="MR10" s="14" t="str">
        <f t="shared" si="433"/>
        <v>Vie</v>
      </c>
      <c r="MS10" s="14" t="str">
        <f t="shared" si="433"/>
        <v>Sáb</v>
      </c>
      <c r="MT10" s="15" t="str">
        <f t="shared" si="433"/>
        <v>Dom</v>
      </c>
      <c r="MU10" s="17" t="str">
        <f t="shared" si="433"/>
        <v>Lun</v>
      </c>
      <c r="MV10" s="14" t="str">
        <f t="shared" si="433"/>
        <v>Mar</v>
      </c>
      <c r="MW10" s="14" t="str">
        <f t="shared" si="433"/>
        <v>Mié</v>
      </c>
      <c r="MX10" s="14" t="str">
        <f t="shared" si="433"/>
        <v>Jue</v>
      </c>
      <c r="MY10" s="14" t="str">
        <f t="shared" si="433"/>
        <v>Vie</v>
      </c>
      <c r="MZ10" s="14" t="str">
        <f t="shared" si="433"/>
        <v>Sáb</v>
      </c>
      <c r="NA10" s="15" t="str">
        <f t="shared" si="433"/>
        <v>Dom</v>
      </c>
      <c r="NB10" s="17" t="str">
        <f t="shared" si="433"/>
        <v>Lun</v>
      </c>
      <c r="NC10" s="14" t="str">
        <f t="shared" si="433"/>
        <v>Mar</v>
      </c>
      <c r="ND10" s="14" t="str">
        <f t="shared" si="433"/>
        <v>Mié</v>
      </c>
      <c r="NE10" s="14" t="str">
        <f t="shared" si="433"/>
        <v>Jue</v>
      </c>
      <c r="NF10" s="14" t="str">
        <f t="shared" si="433"/>
        <v>Vie</v>
      </c>
      <c r="NG10" s="14" t="str">
        <f t="shared" si="433"/>
        <v>Sáb</v>
      </c>
      <c r="NH10" s="14" t="str">
        <f t="shared" si="433"/>
        <v>Dom</v>
      </c>
      <c r="NI10" s="17" t="str">
        <f t="shared" si="433"/>
        <v>Lun</v>
      </c>
      <c r="NJ10" s="14" t="str">
        <f t="shared" si="433"/>
        <v>Mar</v>
      </c>
      <c r="NK10" s="14" t="str">
        <f t="shared" si="433"/>
        <v>Mié</v>
      </c>
      <c r="NL10" s="14" t="str">
        <f t="shared" si="433"/>
        <v>Jue</v>
      </c>
      <c r="NM10" s="14" t="str">
        <f t="shared" si="433"/>
        <v>Vie</v>
      </c>
      <c r="NN10" s="14" t="str">
        <f t="shared" si="433"/>
        <v>Sáb</v>
      </c>
      <c r="NO10" s="14" t="str">
        <f t="shared" si="433"/>
        <v>Dom</v>
      </c>
      <c r="NP10" s="17" t="str">
        <f t="shared" si="433"/>
        <v>Lun</v>
      </c>
      <c r="NQ10" s="14" t="str">
        <f t="shared" si="433"/>
        <v>Mar</v>
      </c>
      <c r="NR10" s="14" t="str">
        <f t="shared" si="433"/>
        <v>Mié</v>
      </c>
      <c r="NS10" s="14" t="str">
        <f t="shared" si="433"/>
        <v>Jue</v>
      </c>
      <c r="NT10" s="14" t="str">
        <f t="shared" si="433"/>
        <v>Vie</v>
      </c>
      <c r="NU10" s="14" t="str">
        <f t="shared" si="433"/>
        <v>Sáb</v>
      </c>
      <c r="NV10" s="14" t="str">
        <f t="shared" si="433"/>
        <v>Dom</v>
      </c>
      <c r="NW10" s="17" t="str">
        <f t="shared" si="433"/>
        <v>Lun</v>
      </c>
      <c r="NX10" s="14" t="str">
        <f t="shared" si="433"/>
        <v>Mar</v>
      </c>
      <c r="NY10" s="14" t="str">
        <f t="shared" si="433"/>
        <v>Mié</v>
      </c>
      <c r="NZ10" s="14" t="str">
        <f t="shared" si="433"/>
        <v>Jue</v>
      </c>
      <c r="OA10" s="14" t="str">
        <f t="shared" si="433"/>
        <v>Vie</v>
      </c>
      <c r="OB10" s="14" t="str">
        <f t="shared" si="433"/>
        <v>Sáb</v>
      </c>
      <c r="OC10" s="14" t="str">
        <f t="shared" si="433"/>
        <v>Dom</v>
      </c>
    </row>
    <row r="11" spans="1:393" s="19" customFormat="1" ht="25.15" customHeight="1" x14ac:dyDescent="0.25">
      <c r="A11" s="18"/>
      <c r="B11" s="81" t="str">
        <f>IF(C11="","",ROW(A1))</f>
        <v/>
      </c>
      <c r="C11" s="32"/>
      <c r="D11" s="82" t="str">
        <f>IFERROR(VLOOKUP(C11,Tabla_Equipos[],2,FALSE),"")</f>
        <v/>
      </c>
      <c r="E11" s="43"/>
      <c r="F11" s="29"/>
      <c r="G11" s="26"/>
      <c r="H11" s="130" t="str">
        <f>IFERROR(VLOOKUP(C11,Tabla_Equipos[],5,FALSE),"")</f>
        <v/>
      </c>
      <c r="I11" s="130" t="str">
        <f>IF(G11="","",H11-G11)</f>
        <v/>
      </c>
      <c r="J11" s="26"/>
      <c r="K11" s="83" t="str">
        <f ca="1">IFERROR(ROUNDUP(J11/(I11/($I$8-F11)),0),"")</f>
        <v/>
      </c>
      <c r="L11" s="84" t="str" cm="1">
        <f t="array" aca="1" ref="L11" ca="1">IFERROR(SUM((($W$9:$OC$9&gt;=$F11)*(MOD($W$9:$OC$9-$F11,$K11)+1)=1)*1),"")</f>
        <v/>
      </c>
      <c r="M11" s="85" t="str">
        <f t="shared" ref="M11:O30" ca="1" si="434">IF($L11="","",COUNTIF($W11:$OC11,M$10))</f>
        <v/>
      </c>
      <c r="N11" s="86" t="str">
        <f t="shared" ca="1" si="434"/>
        <v/>
      </c>
      <c r="O11" s="87" t="str">
        <f t="shared" ca="1" si="434"/>
        <v/>
      </c>
      <c r="P11" s="88" t="str">
        <f ca="1">IF($L11="","",L11-M11-O11)</f>
        <v/>
      </c>
      <c r="Q11" s="89" t="str">
        <f ca="1">IFERROR(M11/(M11+O11),"")</f>
        <v/>
      </c>
      <c r="R11" s="89" t="str">
        <f ca="1">IFERROR(M11/(M11+N11),"")</f>
        <v/>
      </c>
      <c r="S11" s="90" t="str" cm="1">
        <f t="array" aca="1" ref="S11" ca="1">IFERROR(INDEX($W$9:$OC$9,MATCH("P",W11:OC11,0)),IFERROR(INDEX($W$9:$OC$9,1,MATCH(M11+O11+1,($W$9:$OC$9&gt;=$F11)*(QUOTIENT($W$9:$OC$9-$F11,$K11)+1),0)),""))</f>
        <v/>
      </c>
      <c r="T11" s="91" t="str">
        <f ca="1">IF(S11="","",IF(S11-TODAY()&lt;0,"",S11-TODAY()))</f>
        <v/>
      </c>
      <c r="U11" s="91" t="str">
        <f>IFERROR(J11-MOD(I11,J11),"")</f>
        <v/>
      </c>
      <c r="V11" s="20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</row>
    <row r="12" spans="1:393" s="19" customFormat="1" ht="25.15" customHeight="1" x14ac:dyDescent="0.25">
      <c r="A12" s="18"/>
      <c r="B12" s="81" t="str">
        <f t="shared" ref="B12:B50" si="435">IF(C12="","",ROW(A2))</f>
        <v/>
      </c>
      <c r="C12" s="32"/>
      <c r="D12" s="82" t="str">
        <f>IFERROR(VLOOKUP(C12,Tabla_Equipos[],2,FALSE),"")</f>
        <v/>
      </c>
      <c r="E12" s="43"/>
      <c r="F12" s="29"/>
      <c r="G12" s="26"/>
      <c r="H12" s="130" t="str">
        <f>IFERROR(VLOOKUP(C12,Tabla_Equipos[],5,FALSE),"")</f>
        <v/>
      </c>
      <c r="I12" s="130" t="str">
        <f t="shared" ref="I12:I75" si="436">IF(G12="","",H12-G12)</f>
        <v/>
      </c>
      <c r="J12" s="26"/>
      <c r="K12" s="83" t="str">
        <f t="shared" ref="K12:K75" ca="1" si="437">IFERROR(ROUNDUP(J12/(I12/($I$8-F12)),0),"")</f>
        <v/>
      </c>
      <c r="L12" s="84" t="str" cm="1">
        <f t="array" aca="1" ref="L12" ca="1">IFERROR(SUM((($W$9:$OC$9&gt;=$F12)*(MOD($W$9:$OC$9-$F12,$K12)+1)=1)*1),"")</f>
        <v/>
      </c>
      <c r="M12" s="85" t="str">
        <f t="shared" ca="1" si="434"/>
        <v/>
      </c>
      <c r="N12" s="86" t="str">
        <f t="shared" ca="1" si="434"/>
        <v/>
      </c>
      <c r="O12" s="87" t="str">
        <f t="shared" ca="1" si="434"/>
        <v/>
      </c>
      <c r="P12" s="88" t="str">
        <f t="shared" ref="P12:P75" ca="1" si="438">IF($L12="","",L12+COUNTIF($W12:$OC12,P$10)-M12-O12)</f>
        <v/>
      </c>
      <c r="Q12" s="89" t="str">
        <f t="shared" ref="Q12:Q75" ca="1" si="439">IFERROR(M12/(M12+O12),"")</f>
        <v/>
      </c>
      <c r="R12" s="89" t="str">
        <f t="shared" ref="R12:R75" ca="1" si="440">IFERROR(M12/(M12+N12),"")</f>
        <v/>
      </c>
      <c r="S12" s="90" t="str" cm="1">
        <f t="array" aca="1" ref="S12" ca="1">IFERROR(INDEX($W$9:$OC$9,MATCH("P",W12:OC12,0)),IFERROR(INDEX($W$9:$OC$9,1,MATCH(M12+O12+1,($W$9:$OC$9&gt;=$F12)*(QUOTIENT($W$9:$OC$9-$F12,$K12)+1),0)),""))</f>
        <v/>
      </c>
      <c r="T12" s="91" t="str">
        <f t="shared" ref="T12:T75" ca="1" si="441">IF(S12="","",IF(S12-TODAY()&lt;0,"",S12-TODAY()))</f>
        <v/>
      </c>
      <c r="U12" s="91" t="str">
        <f t="shared" ref="U12:U75" si="442">IFERROR(J12-MOD(I12,J12),"")</f>
        <v/>
      </c>
      <c r="V12" s="20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</row>
    <row r="13" spans="1:393" s="19" customFormat="1" ht="25.15" customHeight="1" x14ac:dyDescent="0.25">
      <c r="A13" s="18"/>
      <c r="B13" s="81" t="str">
        <f t="shared" si="435"/>
        <v/>
      </c>
      <c r="C13" s="32"/>
      <c r="D13" s="82" t="str">
        <f>IFERROR(VLOOKUP(C13,Tabla_Equipos[],2,FALSE),"")</f>
        <v/>
      </c>
      <c r="E13" s="43"/>
      <c r="F13" s="29"/>
      <c r="G13" s="26"/>
      <c r="H13" s="130" t="str">
        <f>IFERROR(VLOOKUP(C13,Tabla_Equipos[],5,FALSE),"")</f>
        <v/>
      </c>
      <c r="I13" s="130" t="str">
        <f t="shared" si="436"/>
        <v/>
      </c>
      <c r="J13" s="27"/>
      <c r="K13" s="83" t="str">
        <f t="shared" ca="1" si="437"/>
        <v/>
      </c>
      <c r="L13" s="84" t="str" cm="1">
        <f t="array" aca="1" ref="L13" ca="1">IFERROR(SUM((($W$9:$OC$9&gt;=$F13)*(MOD($W$9:$OC$9-$F13,$K13)+1)=1)*1),"")</f>
        <v/>
      </c>
      <c r="M13" s="85" t="str">
        <f t="shared" ca="1" si="434"/>
        <v/>
      </c>
      <c r="N13" s="86" t="str">
        <f t="shared" ca="1" si="434"/>
        <v/>
      </c>
      <c r="O13" s="87" t="str">
        <f t="shared" ca="1" si="434"/>
        <v/>
      </c>
      <c r="P13" s="88" t="str">
        <f t="shared" ca="1" si="438"/>
        <v/>
      </c>
      <c r="Q13" s="89" t="str">
        <f t="shared" ca="1" si="439"/>
        <v/>
      </c>
      <c r="R13" s="89" t="str">
        <f t="shared" ca="1" si="440"/>
        <v/>
      </c>
      <c r="S13" s="90" t="str" cm="1">
        <f t="array" aca="1" ref="S13" ca="1">IFERROR(INDEX($W$9:$OC$9,MATCH("P",W13:OC13,0)),IFERROR(INDEX($W$9:$OC$9,1,MATCH(M13+O13+1,($W$9:$OC$9&gt;=$F13)*(QUOTIENT($W$9:$OC$9-$F13,$K13)+1),0)),""))</f>
        <v/>
      </c>
      <c r="T13" s="91" t="str">
        <f t="shared" ca="1" si="441"/>
        <v/>
      </c>
      <c r="U13" s="91" t="str">
        <f t="shared" si="442"/>
        <v/>
      </c>
      <c r="V13" s="21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  <c r="IZ13" s="40"/>
      <c r="JA13" s="40"/>
      <c r="JB13" s="40"/>
      <c r="JC13" s="40"/>
      <c r="JD13" s="40"/>
      <c r="JE13" s="40"/>
      <c r="JF13" s="40"/>
      <c r="JG13" s="40"/>
      <c r="JH13" s="40"/>
      <c r="JI13" s="40"/>
      <c r="JJ13" s="40"/>
      <c r="JK13" s="40"/>
      <c r="JL13" s="40"/>
      <c r="JM13" s="40"/>
      <c r="JN13" s="40"/>
      <c r="JO13" s="40"/>
      <c r="JP13" s="40"/>
      <c r="JQ13" s="40"/>
      <c r="JR13" s="40"/>
      <c r="JS13" s="40"/>
      <c r="JT13" s="40"/>
      <c r="JU13" s="40"/>
      <c r="JV13" s="40"/>
      <c r="JW13" s="40"/>
      <c r="JX13" s="40"/>
      <c r="JY13" s="40"/>
      <c r="JZ13" s="40"/>
      <c r="KA13" s="40"/>
      <c r="KB13" s="40"/>
      <c r="KC13" s="40"/>
      <c r="KD13" s="40"/>
      <c r="KE13" s="40"/>
      <c r="KF13" s="40"/>
      <c r="KG13" s="40"/>
      <c r="KH13" s="40"/>
      <c r="KI13" s="40"/>
      <c r="KJ13" s="40"/>
      <c r="KK13" s="40"/>
      <c r="KL13" s="40"/>
      <c r="KM13" s="40"/>
      <c r="KN13" s="40"/>
      <c r="KO13" s="40"/>
      <c r="KP13" s="40"/>
      <c r="KQ13" s="40"/>
      <c r="KR13" s="40"/>
      <c r="KS13" s="40"/>
      <c r="KT13" s="40"/>
      <c r="KU13" s="40"/>
      <c r="KV13" s="40"/>
      <c r="KW13" s="40"/>
      <c r="KX13" s="40"/>
      <c r="KY13" s="40"/>
      <c r="KZ13" s="40"/>
      <c r="LA13" s="40"/>
      <c r="LB13" s="40"/>
      <c r="LC13" s="40"/>
      <c r="LD13" s="40"/>
      <c r="LE13" s="40"/>
      <c r="LF13" s="40"/>
      <c r="LG13" s="40"/>
      <c r="LH13" s="40"/>
      <c r="LI13" s="40"/>
      <c r="LJ13" s="40"/>
      <c r="LK13" s="40"/>
      <c r="LL13" s="40"/>
      <c r="LM13" s="40"/>
      <c r="LN13" s="40"/>
      <c r="LO13" s="40"/>
      <c r="LP13" s="40"/>
      <c r="LQ13" s="40"/>
      <c r="LR13" s="40"/>
      <c r="LS13" s="40"/>
      <c r="LT13" s="40"/>
      <c r="LU13" s="40"/>
      <c r="LV13" s="40"/>
      <c r="LW13" s="40"/>
      <c r="LX13" s="40"/>
      <c r="LY13" s="40"/>
      <c r="LZ13" s="40"/>
      <c r="MA13" s="40"/>
      <c r="MB13" s="40"/>
      <c r="MC13" s="40"/>
      <c r="MD13" s="40"/>
      <c r="ME13" s="40"/>
      <c r="MF13" s="40"/>
      <c r="MG13" s="40"/>
      <c r="MH13" s="40"/>
      <c r="MI13" s="40"/>
      <c r="MJ13" s="40"/>
      <c r="MK13" s="40"/>
      <c r="ML13" s="40"/>
      <c r="MM13" s="40"/>
      <c r="MN13" s="40"/>
      <c r="MO13" s="40"/>
      <c r="MP13" s="40"/>
      <c r="MQ13" s="40"/>
      <c r="MR13" s="40"/>
      <c r="MS13" s="40"/>
      <c r="MT13" s="40"/>
      <c r="MU13" s="40"/>
      <c r="MV13" s="40"/>
      <c r="MW13" s="40"/>
      <c r="MX13" s="40"/>
      <c r="MY13" s="40"/>
      <c r="MZ13" s="40"/>
      <c r="NA13" s="40"/>
      <c r="NB13" s="40"/>
      <c r="NC13" s="40"/>
      <c r="ND13" s="40"/>
      <c r="NE13" s="40"/>
      <c r="NF13" s="40"/>
      <c r="NG13" s="40"/>
      <c r="NH13" s="40"/>
      <c r="NI13" s="40"/>
      <c r="NJ13" s="40"/>
      <c r="NK13" s="40"/>
      <c r="NL13" s="40"/>
      <c r="NM13" s="40"/>
      <c r="NN13" s="40"/>
      <c r="NO13" s="40"/>
      <c r="NP13" s="40"/>
      <c r="NQ13" s="40"/>
      <c r="NR13" s="40"/>
      <c r="NS13" s="40"/>
      <c r="NT13" s="40"/>
      <c r="NU13" s="40"/>
      <c r="NV13" s="40"/>
      <c r="NW13" s="40"/>
      <c r="NX13" s="40"/>
      <c r="NY13" s="40"/>
      <c r="NZ13" s="40"/>
      <c r="OA13" s="40"/>
      <c r="OB13" s="40"/>
      <c r="OC13" s="40"/>
    </row>
    <row r="14" spans="1:393" s="19" customFormat="1" ht="25.15" customHeight="1" x14ac:dyDescent="0.25">
      <c r="A14" s="18"/>
      <c r="B14" s="81" t="str">
        <f t="shared" si="435"/>
        <v/>
      </c>
      <c r="C14" s="32"/>
      <c r="D14" s="82" t="str">
        <f>IFERROR(VLOOKUP(C14,Tabla_Equipos[],2,FALSE),"")</f>
        <v/>
      </c>
      <c r="E14" s="43"/>
      <c r="F14" s="29"/>
      <c r="G14" s="26"/>
      <c r="H14" s="130" t="str">
        <f>IFERROR(VLOOKUP(C14,Tabla_Equipos[],5,FALSE),"")</f>
        <v/>
      </c>
      <c r="I14" s="130" t="str">
        <f t="shared" si="436"/>
        <v/>
      </c>
      <c r="J14" s="27"/>
      <c r="K14" s="83" t="str">
        <f t="shared" ca="1" si="437"/>
        <v/>
      </c>
      <c r="L14" s="84" t="str" cm="1">
        <f t="array" aca="1" ref="L14" ca="1">IFERROR(SUM((($W$9:$OC$9&gt;=$F14)*(MOD($W$9:$OC$9-$F14,$K14)+1)=1)*1),"")</f>
        <v/>
      </c>
      <c r="M14" s="85" t="str">
        <f t="shared" ca="1" si="434"/>
        <v/>
      </c>
      <c r="N14" s="86" t="str">
        <f t="shared" ca="1" si="434"/>
        <v/>
      </c>
      <c r="O14" s="87" t="str">
        <f t="shared" ca="1" si="434"/>
        <v/>
      </c>
      <c r="P14" s="88" t="str">
        <f t="shared" ca="1" si="438"/>
        <v/>
      </c>
      <c r="Q14" s="89" t="str">
        <f t="shared" ca="1" si="439"/>
        <v/>
      </c>
      <c r="R14" s="89" t="str">
        <f t="shared" ca="1" si="440"/>
        <v/>
      </c>
      <c r="S14" s="90" t="str" cm="1">
        <f t="array" aca="1" ref="S14" ca="1">IFERROR(INDEX($W$9:$OC$9,MATCH("P",W14:OC14,0)),IFERROR(INDEX($W$9:$OC$9,1,MATCH(M14+O14+1,($W$9:$OC$9&gt;=$F14)*(QUOTIENT($W$9:$OC$9-$F14,$K14)+1),0)),""))</f>
        <v/>
      </c>
      <c r="T14" s="91" t="str">
        <f t="shared" ca="1" si="441"/>
        <v/>
      </c>
      <c r="U14" s="91" t="str">
        <f t="shared" si="442"/>
        <v/>
      </c>
      <c r="V14" s="21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</row>
    <row r="15" spans="1:393" s="19" customFormat="1" ht="25.15" customHeight="1" x14ac:dyDescent="0.25">
      <c r="A15" s="18"/>
      <c r="B15" s="81" t="str">
        <f t="shared" si="435"/>
        <v/>
      </c>
      <c r="C15" s="32"/>
      <c r="D15" s="82" t="str">
        <f>IFERROR(VLOOKUP(C15,Tabla_Equipos[],2,FALSE),"")</f>
        <v/>
      </c>
      <c r="E15" s="43"/>
      <c r="F15" s="30"/>
      <c r="G15" s="27"/>
      <c r="H15" s="130" t="str">
        <f>IFERROR(VLOOKUP(C15,Tabla_Equipos[],5,FALSE),"")</f>
        <v/>
      </c>
      <c r="I15" s="130" t="str">
        <f t="shared" si="436"/>
        <v/>
      </c>
      <c r="J15" s="27"/>
      <c r="K15" s="83" t="str">
        <f t="shared" ca="1" si="437"/>
        <v/>
      </c>
      <c r="L15" s="84" t="str" cm="1">
        <f t="array" aca="1" ref="L15" ca="1">IFERROR(SUM((($W$9:$OC$9&gt;=$F15)*(MOD($W$9:$OC$9-$F15,$K15)+1)=1)*1),"")</f>
        <v/>
      </c>
      <c r="M15" s="85" t="str">
        <f t="shared" ca="1" si="434"/>
        <v/>
      </c>
      <c r="N15" s="86" t="str">
        <f t="shared" ca="1" si="434"/>
        <v/>
      </c>
      <c r="O15" s="87" t="str">
        <f t="shared" ca="1" si="434"/>
        <v/>
      </c>
      <c r="P15" s="88" t="str">
        <f t="shared" ca="1" si="438"/>
        <v/>
      </c>
      <c r="Q15" s="89" t="str">
        <f t="shared" ca="1" si="439"/>
        <v/>
      </c>
      <c r="R15" s="89" t="str">
        <f t="shared" ca="1" si="440"/>
        <v/>
      </c>
      <c r="S15" s="90" t="str" cm="1">
        <f t="array" aca="1" ref="S15" ca="1">IFERROR(INDEX($W$9:$OC$9,MATCH("P",W15:OC15,0)),IFERROR(INDEX($W$9:$OC$9,1,MATCH(M15+O15+1,($W$9:$OC$9&gt;=$F15)*(QUOTIENT($W$9:$OC$9-$F15,$K15)+1),0)),""))</f>
        <v/>
      </c>
      <c r="T15" s="91" t="str">
        <f t="shared" ca="1" si="441"/>
        <v/>
      </c>
      <c r="U15" s="91" t="str">
        <f t="shared" si="442"/>
        <v/>
      </c>
      <c r="V15" s="21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  <c r="KH15" s="40"/>
      <c r="KI15" s="40"/>
      <c r="KJ15" s="40"/>
      <c r="KK15" s="40"/>
      <c r="KL15" s="40"/>
      <c r="KM15" s="40"/>
      <c r="KN15" s="40"/>
      <c r="KO15" s="40"/>
      <c r="KP15" s="40"/>
      <c r="KQ15" s="40"/>
      <c r="KR15" s="40"/>
      <c r="KS15" s="40"/>
      <c r="KT15" s="40"/>
      <c r="KU15" s="40"/>
      <c r="KV15" s="40"/>
      <c r="KW15" s="40"/>
      <c r="KX15" s="40"/>
      <c r="KY15" s="40"/>
      <c r="KZ15" s="40"/>
      <c r="LA15" s="40"/>
      <c r="LB15" s="40"/>
      <c r="LC15" s="40"/>
      <c r="LD15" s="40"/>
      <c r="LE15" s="40"/>
      <c r="LF15" s="40"/>
      <c r="LG15" s="40"/>
      <c r="LH15" s="40"/>
      <c r="LI15" s="40"/>
      <c r="LJ15" s="40"/>
      <c r="LK15" s="40"/>
      <c r="LL15" s="40"/>
      <c r="LM15" s="40"/>
      <c r="LN15" s="40"/>
      <c r="LO15" s="40"/>
      <c r="LP15" s="40"/>
      <c r="LQ15" s="40"/>
      <c r="LR15" s="40"/>
      <c r="LS15" s="40"/>
      <c r="LT15" s="40"/>
      <c r="LU15" s="40"/>
      <c r="LV15" s="40"/>
      <c r="LW15" s="40"/>
      <c r="LX15" s="40"/>
      <c r="LY15" s="40"/>
      <c r="LZ15" s="40"/>
      <c r="MA15" s="40"/>
      <c r="MB15" s="40"/>
      <c r="MC15" s="40"/>
      <c r="MD15" s="40"/>
      <c r="ME15" s="40"/>
      <c r="MF15" s="40"/>
      <c r="MG15" s="40"/>
      <c r="MH15" s="40"/>
      <c r="MI15" s="40"/>
      <c r="MJ15" s="40"/>
      <c r="MK15" s="40"/>
      <c r="ML15" s="40"/>
      <c r="MM15" s="40"/>
      <c r="MN15" s="40"/>
      <c r="MO15" s="40"/>
      <c r="MP15" s="40"/>
      <c r="MQ15" s="40"/>
      <c r="MR15" s="40"/>
      <c r="MS15" s="40"/>
      <c r="MT15" s="40"/>
      <c r="MU15" s="40"/>
      <c r="MV15" s="40"/>
      <c r="MW15" s="40"/>
      <c r="MX15" s="40"/>
      <c r="MY15" s="40"/>
      <c r="MZ15" s="40"/>
      <c r="NA15" s="40"/>
      <c r="NB15" s="40"/>
      <c r="NC15" s="40"/>
      <c r="ND15" s="40"/>
      <c r="NE15" s="40"/>
      <c r="NF15" s="40"/>
      <c r="NG15" s="40"/>
      <c r="NH15" s="40"/>
      <c r="NI15" s="40"/>
      <c r="NJ15" s="40"/>
      <c r="NK15" s="40"/>
      <c r="NL15" s="40"/>
      <c r="NM15" s="40"/>
      <c r="NN15" s="40"/>
      <c r="NO15" s="40"/>
      <c r="NP15" s="40"/>
      <c r="NQ15" s="40"/>
      <c r="NR15" s="40"/>
      <c r="NS15" s="40"/>
      <c r="NT15" s="40"/>
      <c r="NU15" s="40"/>
      <c r="NV15" s="40"/>
      <c r="NW15" s="40"/>
      <c r="NX15" s="40"/>
      <c r="NY15" s="40"/>
      <c r="NZ15" s="40"/>
      <c r="OA15" s="40"/>
      <c r="OB15" s="40"/>
      <c r="OC15" s="40"/>
    </row>
    <row r="16" spans="1:393" s="19" customFormat="1" ht="25.15" customHeight="1" x14ac:dyDescent="0.25">
      <c r="A16" s="18"/>
      <c r="B16" s="81" t="str">
        <f t="shared" si="435"/>
        <v/>
      </c>
      <c r="C16" s="33"/>
      <c r="D16" s="82" t="str">
        <f>IFERROR(VLOOKUP(C16,Tabla_Equipos[],2,FALSE),"")</f>
        <v/>
      </c>
      <c r="E16" s="43"/>
      <c r="F16" s="30"/>
      <c r="G16" s="27"/>
      <c r="H16" s="130" t="str">
        <f>IFERROR(VLOOKUP(C16,Tabla_Equipos[],5,FALSE),"")</f>
        <v/>
      </c>
      <c r="I16" s="130" t="str">
        <f t="shared" si="436"/>
        <v/>
      </c>
      <c r="J16" s="27"/>
      <c r="K16" s="83" t="str">
        <f t="shared" ca="1" si="437"/>
        <v/>
      </c>
      <c r="L16" s="84" t="str" cm="1">
        <f t="array" aca="1" ref="L16" ca="1">IFERROR(SUM((($W$9:$OC$9&gt;=$F16)*(MOD($W$9:$OC$9-$F16,$K16)+1)=1)*1),"")</f>
        <v/>
      </c>
      <c r="M16" s="85" t="str">
        <f t="shared" ca="1" si="434"/>
        <v/>
      </c>
      <c r="N16" s="86" t="str">
        <f t="shared" ca="1" si="434"/>
        <v/>
      </c>
      <c r="O16" s="87" t="str">
        <f t="shared" ca="1" si="434"/>
        <v/>
      </c>
      <c r="P16" s="88" t="str">
        <f t="shared" ca="1" si="438"/>
        <v/>
      </c>
      <c r="Q16" s="89" t="str">
        <f t="shared" ca="1" si="439"/>
        <v/>
      </c>
      <c r="R16" s="89" t="str">
        <f t="shared" ca="1" si="440"/>
        <v/>
      </c>
      <c r="S16" s="90" t="str" cm="1">
        <f t="array" aca="1" ref="S16" ca="1">IFERROR(INDEX($W$9:$OC$9,MATCH("P",W16:OC16,0)),IFERROR(INDEX($W$9:$OC$9,1,MATCH(M16+O16+1,($W$9:$OC$9&gt;=$F16)*(QUOTIENT($W$9:$OC$9-$F16,$K16)+1),0)),""))</f>
        <v/>
      </c>
      <c r="T16" s="91" t="str">
        <f t="shared" ca="1" si="441"/>
        <v/>
      </c>
      <c r="U16" s="91" t="str">
        <f t="shared" si="442"/>
        <v/>
      </c>
      <c r="V16" s="21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</row>
    <row r="17" spans="1:393" s="19" customFormat="1" ht="25.15" customHeight="1" x14ac:dyDescent="0.25">
      <c r="A17" s="18"/>
      <c r="B17" s="81" t="str">
        <f t="shared" si="435"/>
        <v/>
      </c>
      <c r="C17" s="33"/>
      <c r="D17" s="82" t="str">
        <f>IFERROR(VLOOKUP(C17,Tabla_Equipos[],2,FALSE),"")</f>
        <v/>
      </c>
      <c r="E17" s="43"/>
      <c r="F17" s="29"/>
      <c r="G17" s="27"/>
      <c r="H17" s="130" t="str">
        <f>IFERROR(VLOOKUP(C17,Tabla_Equipos[],5,FALSE),"")</f>
        <v/>
      </c>
      <c r="I17" s="130" t="str">
        <f t="shared" si="436"/>
        <v/>
      </c>
      <c r="J17" s="27"/>
      <c r="K17" s="83" t="str">
        <f t="shared" ca="1" si="437"/>
        <v/>
      </c>
      <c r="L17" s="84" t="str" cm="1">
        <f t="array" aca="1" ref="L17" ca="1">IFERROR(SUM((($W$9:$OC$9&gt;=$F17)*(MOD($W$9:$OC$9-$F17,$K17)+1)=1)*1),"")</f>
        <v/>
      </c>
      <c r="M17" s="85" t="str">
        <f t="shared" ca="1" si="434"/>
        <v/>
      </c>
      <c r="N17" s="86" t="str">
        <f t="shared" ca="1" si="434"/>
        <v/>
      </c>
      <c r="O17" s="87" t="str">
        <f t="shared" ca="1" si="434"/>
        <v/>
      </c>
      <c r="P17" s="88" t="str">
        <f t="shared" ca="1" si="438"/>
        <v/>
      </c>
      <c r="Q17" s="89" t="str">
        <f t="shared" ca="1" si="439"/>
        <v/>
      </c>
      <c r="R17" s="89" t="str">
        <f t="shared" ca="1" si="440"/>
        <v/>
      </c>
      <c r="S17" s="90" t="str" cm="1">
        <f t="array" aca="1" ref="S17" ca="1">IFERROR(INDEX($W$9:$OC$9,MATCH("P",W17:OC17,0)),IFERROR(INDEX($W$9:$OC$9,1,MATCH(M17+O17+1,($W$9:$OC$9&gt;=$F17)*(QUOTIENT($W$9:$OC$9-$F17,$K17)+1),0)),""))</f>
        <v/>
      </c>
      <c r="T17" s="91" t="str">
        <f t="shared" ca="1" si="441"/>
        <v/>
      </c>
      <c r="U17" s="91" t="str">
        <f t="shared" si="442"/>
        <v/>
      </c>
      <c r="V17" s="21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  <c r="KH17" s="40"/>
      <c r="KI17" s="40"/>
      <c r="KJ17" s="40"/>
      <c r="KK17" s="40"/>
      <c r="KL17" s="40"/>
      <c r="KM17" s="40"/>
      <c r="KN17" s="40"/>
      <c r="KO17" s="40"/>
      <c r="KP17" s="40"/>
      <c r="KQ17" s="40"/>
      <c r="KR17" s="40"/>
      <c r="KS17" s="40"/>
      <c r="KT17" s="40"/>
      <c r="KU17" s="40"/>
      <c r="KV17" s="40"/>
      <c r="KW17" s="40"/>
      <c r="KX17" s="40"/>
      <c r="KY17" s="40"/>
      <c r="KZ17" s="40"/>
      <c r="LA17" s="40"/>
      <c r="LB17" s="40"/>
      <c r="LC17" s="40"/>
      <c r="LD17" s="40"/>
      <c r="LE17" s="40"/>
      <c r="LF17" s="40"/>
      <c r="LG17" s="40"/>
      <c r="LH17" s="40"/>
      <c r="LI17" s="40"/>
      <c r="LJ17" s="40"/>
      <c r="LK17" s="40"/>
      <c r="LL17" s="40"/>
      <c r="LM17" s="40"/>
      <c r="LN17" s="40"/>
      <c r="LO17" s="40"/>
      <c r="LP17" s="40"/>
      <c r="LQ17" s="40"/>
      <c r="LR17" s="40"/>
      <c r="LS17" s="40"/>
      <c r="LT17" s="40"/>
      <c r="LU17" s="40"/>
      <c r="LV17" s="40"/>
      <c r="LW17" s="40"/>
      <c r="LX17" s="40"/>
      <c r="LY17" s="40"/>
      <c r="LZ17" s="40"/>
      <c r="MA17" s="40"/>
      <c r="MB17" s="40"/>
      <c r="MC17" s="40"/>
      <c r="MD17" s="40"/>
      <c r="ME17" s="40"/>
      <c r="MF17" s="40"/>
      <c r="MG17" s="40"/>
      <c r="MH17" s="40"/>
      <c r="MI17" s="40"/>
      <c r="MJ17" s="40"/>
      <c r="MK17" s="40"/>
      <c r="ML17" s="40"/>
      <c r="MM17" s="40"/>
      <c r="MN17" s="40"/>
      <c r="MO17" s="40"/>
      <c r="MP17" s="40"/>
      <c r="MQ17" s="40"/>
      <c r="MR17" s="40"/>
      <c r="MS17" s="40"/>
      <c r="MT17" s="40"/>
      <c r="MU17" s="40"/>
      <c r="MV17" s="40"/>
      <c r="MW17" s="40"/>
      <c r="MX17" s="40"/>
      <c r="MY17" s="40"/>
      <c r="MZ17" s="40"/>
      <c r="NA17" s="40"/>
      <c r="NB17" s="40"/>
      <c r="NC17" s="40"/>
      <c r="ND17" s="40"/>
      <c r="NE17" s="40"/>
      <c r="NF17" s="40"/>
      <c r="NG17" s="40"/>
      <c r="NH17" s="40"/>
      <c r="NI17" s="40"/>
      <c r="NJ17" s="40"/>
      <c r="NK17" s="40"/>
      <c r="NL17" s="40"/>
      <c r="NM17" s="40"/>
      <c r="NN17" s="40"/>
      <c r="NO17" s="40"/>
      <c r="NP17" s="40"/>
      <c r="NQ17" s="40"/>
      <c r="NR17" s="40"/>
      <c r="NS17" s="40"/>
      <c r="NT17" s="40"/>
      <c r="NU17" s="40"/>
      <c r="NV17" s="40"/>
      <c r="NW17" s="40"/>
      <c r="NX17" s="40"/>
      <c r="NY17" s="40"/>
      <c r="NZ17" s="40"/>
      <c r="OA17" s="40"/>
      <c r="OB17" s="40"/>
      <c r="OC17" s="40"/>
    </row>
    <row r="18" spans="1:393" s="19" customFormat="1" ht="25.15" customHeight="1" x14ac:dyDescent="0.25">
      <c r="A18" s="18"/>
      <c r="B18" s="81" t="str">
        <f t="shared" si="435"/>
        <v/>
      </c>
      <c r="C18" s="33"/>
      <c r="D18" s="82" t="str">
        <f>IFERROR(VLOOKUP(C18,Tabla_Equipos[],2,FALSE),"")</f>
        <v/>
      </c>
      <c r="E18" s="43"/>
      <c r="F18" s="29"/>
      <c r="G18" s="26"/>
      <c r="H18" s="130" t="str">
        <f>IFERROR(VLOOKUP(C18,Tabla_Equipos[],5,FALSE),"")</f>
        <v/>
      </c>
      <c r="I18" s="130" t="str">
        <f t="shared" si="436"/>
        <v/>
      </c>
      <c r="J18" s="27"/>
      <c r="K18" s="83" t="str">
        <f t="shared" ca="1" si="437"/>
        <v/>
      </c>
      <c r="L18" s="84" t="str" cm="1">
        <f t="array" aca="1" ref="L18" ca="1">IFERROR(SUM((($W$9:$OC$9&gt;=$F18)*(MOD($W$9:$OC$9-$F18,$K18)+1)=1)*1),"")</f>
        <v/>
      </c>
      <c r="M18" s="85" t="str">
        <f t="shared" ca="1" si="434"/>
        <v/>
      </c>
      <c r="N18" s="86" t="str">
        <f t="shared" ca="1" si="434"/>
        <v/>
      </c>
      <c r="O18" s="87" t="str">
        <f t="shared" ca="1" si="434"/>
        <v/>
      </c>
      <c r="P18" s="88" t="str">
        <f t="shared" ca="1" si="438"/>
        <v/>
      </c>
      <c r="Q18" s="89" t="str">
        <f t="shared" ca="1" si="439"/>
        <v/>
      </c>
      <c r="R18" s="89" t="str">
        <f t="shared" ca="1" si="440"/>
        <v/>
      </c>
      <c r="S18" s="90" t="str" cm="1">
        <f t="array" aca="1" ref="S18" ca="1">IFERROR(INDEX($W$9:$OC$9,MATCH("P",W18:OC18,0)),IFERROR(INDEX($W$9:$OC$9,1,MATCH(M18+O18+1,($W$9:$OC$9&gt;=$F18)*(QUOTIENT($W$9:$OC$9-$F18,$K18)+1),0)),""))</f>
        <v/>
      </c>
      <c r="T18" s="91" t="str">
        <f t="shared" ca="1" si="441"/>
        <v/>
      </c>
      <c r="U18" s="91" t="str">
        <f t="shared" si="442"/>
        <v/>
      </c>
      <c r="V18" s="21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  <c r="KH18" s="40"/>
      <c r="KI18" s="40"/>
      <c r="KJ18" s="40"/>
      <c r="KK18" s="40"/>
      <c r="KL18" s="40"/>
      <c r="KM18" s="40"/>
      <c r="KN18" s="40"/>
      <c r="KO18" s="40"/>
      <c r="KP18" s="40"/>
      <c r="KQ18" s="40"/>
      <c r="KR18" s="40"/>
      <c r="KS18" s="40"/>
      <c r="KT18" s="40"/>
      <c r="KU18" s="40"/>
      <c r="KV18" s="40"/>
      <c r="KW18" s="40"/>
      <c r="KX18" s="40"/>
      <c r="KY18" s="40"/>
      <c r="KZ18" s="40"/>
      <c r="LA18" s="40"/>
      <c r="LB18" s="40"/>
      <c r="LC18" s="40"/>
      <c r="LD18" s="40"/>
      <c r="LE18" s="40"/>
      <c r="LF18" s="40"/>
      <c r="LG18" s="40"/>
      <c r="LH18" s="40"/>
      <c r="LI18" s="40"/>
      <c r="LJ18" s="40"/>
      <c r="LK18" s="40"/>
      <c r="LL18" s="40"/>
      <c r="LM18" s="40"/>
      <c r="LN18" s="40"/>
      <c r="LO18" s="40"/>
      <c r="LP18" s="40"/>
      <c r="LQ18" s="40"/>
      <c r="LR18" s="40"/>
      <c r="LS18" s="40"/>
      <c r="LT18" s="40"/>
      <c r="LU18" s="40"/>
      <c r="LV18" s="40"/>
      <c r="LW18" s="40"/>
      <c r="LX18" s="40"/>
      <c r="LY18" s="40"/>
      <c r="LZ18" s="40"/>
      <c r="MA18" s="40"/>
      <c r="MB18" s="40"/>
      <c r="MC18" s="40"/>
      <c r="MD18" s="40"/>
      <c r="ME18" s="40"/>
      <c r="MF18" s="40"/>
      <c r="MG18" s="40"/>
      <c r="MH18" s="40"/>
      <c r="MI18" s="40"/>
      <c r="MJ18" s="40"/>
      <c r="MK18" s="40"/>
      <c r="ML18" s="40"/>
      <c r="MM18" s="40"/>
      <c r="MN18" s="40"/>
      <c r="MO18" s="40"/>
      <c r="MP18" s="40"/>
      <c r="MQ18" s="40"/>
      <c r="MR18" s="40"/>
      <c r="MS18" s="40"/>
      <c r="MT18" s="40"/>
      <c r="MU18" s="40"/>
      <c r="MV18" s="40"/>
      <c r="MW18" s="40"/>
      <c r="MX18" s="40"/>
      <c r="MY18" s="40"/>
      <c r="MZ18" s="40"/>
      <c r="NA18" s="40"/>
      <c r="NB18" s="40"/>
      <c r="NC18" s="40"/>
      <c r="ND18" s="40"/>
      <c r="NE18" s="40"/>
      <c r="NF18" s="40"/>
      <c r="NG18" s="40"/>
      <c r="NH18" s="40"/>
      <c r="NI18" s="40"/>
      <c r="NJ18" s="40"/>
      <c r="NK18" s="40"/>
      <c r="NL18" s="40"/>
      <c r="NM18" s="40"/>
      <c r="NN18" s="40"/>
      <c r="NO18" s="40"/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</row>
    <row r="19" spans="1:393" s="19" customFormat="1" ht="25.15" customHeight="1" x14ac:dyDescent="0.25">
      <c r="A19" s="18"/>
      <c r="B19" s="81" t="str">
        <f t="shared" si="435"/>
        <v/>
      </c>
      <c r="C19" s="33"/>
      <c r="D19" s="82" t="str">
        <f>IFERROR(VLOOKUP(C19,Tabla_Equipos[],2,FALSE),"")</f>
        <v/>
      </c>
      <c r="E19" s="43"/>
      <c r="F19" s="30"/>
      <c r="G19" s="27"/>
      <c r="H19" s="130" t="str">
        <f>IFERROR(VLOOKUP(C19,Tabla_Equipos[],5,FALSE),"")</f>
        <v/>
      </c>
      <c r="I19" s="130" t="str">
        <f t="shared" si="436"/>
        <v/>
      </c>
      <c r="J19" s="27"/>
      <c r="K19" s="83" t="str">
        <f t="shared" ca="1" si="437"/>
        <v/>
      </c>
      <c r="L19" s="84" t="str" cm="1">
        <f t="array" aca="1" ref="L19" ca="1">IFERROR(SUM((($W$9:$OC$9&gt;=$F19)*(MOD($W$9:$OC$9-$F19,$K19)+1)=1)*1),"")</f>
        <v/>
      </c>
      <c r="M19" s="85" t="str">
        <f t="shared" ca="1" si="434"/>
        <v/>
      </c>
      <c r="N19" s="86" t="str">
        <f t="shared" ca="1" si="434"/>
        <v/>
      </c>
      <c r="O19" s="87" t="str">
        <f t="shared" ca="1" si="434"/>
        <v/>
      </c>
      <c r="P19" s="88" t="str">
        <f t="shared" ca="1" si="438"/>
        <v/>
      </c>
      <c r="Q19" s="89" t="str">
        <f t="shared" ca="1" si="439"/>
        <v/>
      </c>
      <c r="R19" s="89" t="str">
        <f t="shared" ca="1" si="440"/>
        <v/>
      </c>
      <c r="S19" s="90" t="str" cm="1">
        <f t="array" aca="1" ref="S19" ca="1">IFERROR(INDEX($W$9:$OC$9,MATCH("P",W19:OC19,0)),IFERROR(INDEX($W$9:$OC$9,1,MATCH(M19+O19+1,($W$9:$OC$9&gt;=$F19)*(QUOTIENT($W$9:$OC$9-$F19,$K19)+1),0)),""))</f>
        <v/>
      </c>
      <c r="T19" s="91" t="str">
        <f t="shared" ca="1" si="441"/>
        <v/>
      </c>
      <c r="U19" s="91" t="str">
        <f t="shared" si="442"/>
        <v/>
      </c>
      <c r="V19" s="21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  <c r="KH19" s="40"/>
      <c r="KI19" s="40"/>
      <c r="KJ19" s="40"/>
      <c r="KK19" s="40"/>
      <c r="KL19" s="40"/>
      <c r="KM19" s="40"/>
      <c r="KN19" s="40"/>
      <c r="KO19" s="40"/>
      <c r="KP19" s="40"/>
      <c r="KQ19" s="40"/>
      <c r="KR19" s="40"/>
      <c r="KS19" s="40"/>
      <c r="KT19" s="40"/>
      <c r="KU19" s="40"/>
      <c r="KV19" s="40"/>
      <c r="KW19" s="40"/>
      <c r="KX19" s="40"/>
      <c r="KY19" s="40"/>
      <c r="KZ19" s="40"/>
      <c r="LA19" s="40"/>
      <c r="LB19" s="40"/>
      <c r="LC19" s="40"/>
      <c r="LD19" s="40"/>
      <c r="LE19" s="40"/>
      <c r="LF19" s="40"/>
      <c r="LG19" s="40"/>
      <c r="LH19" s="40"/>
      <c r="LI19" s="40"/>
      <c r="LJ19" s="40"/>
      <c r="LK19" s="40"/>
      <c r="LL19" s="40"/>
      <c r="LM19" s="40"/>
      <c r="LN19" s="40"/>
      <c r="LO19" s="40"/>
      <c r="LP19" s="40"/>
      <c r="LQ19" s="40"/>
      <c r="LR19" s="40"/>
      <c r="LS19" s="40"/>
      <c r="LT19" s="40"/>
      <c r="LU19" s="40"/>
      <c r="LV19" s="40"/>
      <c r="LW19" s="40"/>
      <c r="LX19" s="40"/>
      <c r="LY19" s="40"/>
      <c r="LZ19" s="40"/>
      <c r="MA19" s="40"/>
      <c r="MB19" s="40"/>
      <c r="MC19" s="40"/>
      <c r="MD19" s="40"/>
      <c r="ME19" s="40"/>
      <c r="MF19" s="40"/>
      <c r="MG19" s="40"/>
      <c r="MH19" s="40"/>
      <c r="MI19" s="40"/>
      <c r="MJ19" s="40"/>
      <c r="MK19" s="40"/>
      <c r="ML19" s="40"/>
      <c r="MM19" s="40"/>
      <c r="MN19" s="40"/>
      <c r="MO19" s="40"/>
      <c r="MP19" s="40"/>
      <c r="MQ19" s="40"/>
      <c r="MR19" s="40"/>
      <c r="MS19" s="40"/>
      <c r="MT19" s="40"/>
      <c r="MU19" s="40"/>
      <c r="MV19" s="40"/>
      <c r="MW19" s="40"/>
      <c r="MX19" s="40"/>
      <c r="MY19" s="40"/>
      <c r="MZ19" s="40"/>
      <c r="NA19" s="40"/>
      <c r="NB19" s="40"/>
      <c r="NC19" s="40"/>
      <c r="ND19" s="40"/>
      <c r="NE19" s="40"/>
      <c r="NF19" s="40"/>
      <c r="NG19" s="40"/>
      <c r="NH19" s="40"/>
      <c r="NI19" s="40"/>
      <c r="NJ19" s="40"/>
      <c r="NK19" s="40"/>
      <c r="NL19" s="40"/>
      <c r="NM19" s="40"/>
      <c r="NN19" s="40"/>
      <c r="NO19" s="40"/>
      <c r="NP19" s="40"/>
      <c r="NQ19" s="40"/>
      <c r="NR19" s="40"/>
      <c r="NS19" s="40"/>
      <c r="NT19" s="40"/>
      <c r="NU19" s="40"/>
      <c r="NV19" s="40"/>
      <c r="NW19" s="40"/>
      <c r="NX19" s="40"/>
      <c r="NY19" s="40"/>
      <c r="NZ19" s="40"/>
      <c r="OA19" s="40"/>
      <c r="OB19" s="40"/>
      <c r="OC19" s="40"/>
    </row>
    <row r="20" spans="1:393" s="19" customFormat="1" ht="25.15" customHeight="1" x14ac:dyDescent="0.25">
      <c r="A20" s="18"/>
      <c r="B20" s="81" t="str">
        <f t="shared" si="435"/>
        <v/>
      </c>
      <c r="C20" s="33"/>
      <c r="D20" s="82" t="str">
        <f>IFERROR(VLOOKUP(C20,Tabla_Equipos[],2,FALSE),"")</f>
        <v/>
      </c>
      <c r="E20" s="43"/>
      <c r="F20" s="30"/>
      <c r="G20" s="27"/>
      <c r="H20" s="130" t="str">
        <f>IFERROR(VLOOKUP(C20,Tabla_Equipos[],5,FALSE),"")</f>
        <v/>
      </c>
      <c r="I20" s="130" t="str">
        <f t="shared" si="436"/>
        <v/>
      </c>
      <c r="J20" s="27"/>
      <c r="K20" s="83" t="str">
        <f t="shared" ca="1" si="437"/>
        <v/>
      </c>
      <c r="L20" s="84" t="str" cm="1">
        <f t="array" aca="1" ref="L20" ca="1">IFERROR(SUM((($W$9:$OC$9&gt;=$F20)*(MOD($W$9:$OC$9-$F20,$K20)+1)=1)*1),"")</f>
        <v/>
      </c>
      <c r="M20" s="85" t="str">
        <f t="shared" ca="1" si="434"/>
        <v/>
      </c>
      <c r="N20" s="86" t="str">
        <f t="shared" ca="1" si="434"/>
        <v/>
      </c>
      <c r="O20" s="87" t="str">
        <f t="shared" ca="1" si="434"/>
        <v/>
      </c>
      <c r="P20" s="88" t="str">
        <f t="shared" ca="1" si="438"/>
        <v/>
      </c>
      <c r="Q20" s="89" t="str">
        <f t="shared" ca="1" si="439"/>
        <v/>
      </c>
      <c r="R20" s="89" t="str">
        <f t="shared" ca="1" si="440"/>
        <v/>
      </c>
      <c r="S20" s="90" t="str" cm="1">
        <f t="array" aca="1" ref="S20" ca="1">IFERROR(INDEX($W$9:$OC$9,MATCH("P",W20:OC20,0)),IFERROR(INDEX($W$9:$OC$9,1,MATCH(M20+O20+1,($W$9:$OC$9&gt;=$F20)*(QUOTIENT($W$9:$OC$9-$F20,$K20)+1),0)),""))</f>
        <v/>
      </c>
      <c r="T20" s="91" t="str">
        <f t="shared" ca="1" si="441"/>
        <v/>
      </c>
      <c r="U20" s="91" t="str">
        <f t="shared" si="442"/>
        <v/>
      </c>
      <c r="V20" s="21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</row>
    <row r="21" spans="1:393" s="19" customFormat="1" ht="25.15" customHeight="1" x14ac:dyDescent="0.25">
      <c r="A21" s="18"/>
      <c r="B21" s="81" t="str">
        <f t="shared" si="435"/>
        <v/>
      </c>
      <c r="C21" s="33"/>
      <c r="D21" s="82" t="str">
        <f>IFERROR(VLOOKUP(C21,Tabla_Equipos[],2,FALSE),"")</f>
        <v/>
      </c>
      <c r="E21" s="43"/>
      <c r="F21" s="30"/>
      <c r="G21" s="27"/>
      <c r="H21" s="130" t="str">
        <f>IFERROR(VLOOKUP(C21,Tabla_Equipos[],5,FALSE),"")</f>
        <v/>
      </c>
      <c r="I21" s="130" t="str">
        <f t="shared" si="436"/>
        <v/>
      </c>
      <c r="J21" s="27"/>
      <c r="K21" s="83" t="str">
        <f t="shared" ca="1" si="437"/>
        <v/>
      </c>
      <c r="L21" s="84" t="str" cm="1">
        <f t="array" aca="1" ref="L21" ca="1">IFERROR(SUM((($W$9:$OC$9&gt;=$F21)*(MOD($W$9:$OC$9-$F21,$K21)+1)=1)*1),"")</f>
        <v/>
      </c>
      <c r="M21" s="85" t="str">
        <f t="shared" ca="1" si="434"/>
        <v/>
      </c>
      <c r="N21" s="86" t="str">
        <f t="shared" ca="1" si="434"/>
        <v/>
      </c>
      <c r="O21" s="87" t="str">
        <f t="shared" ca="1" si="434"/>
        <v/>
      </c>
      <c r="P21" s="88" t="str">
        <f t="shared" ca="1" si="438"/>
        <v/>
      </c>
      <c r="Q21" s="89" t="str">
        <f t="shared" ca="1" si="439"/>
        <v/>
      </c>
      <c r="R21" s="89" t="str">
        <f t="shared" ca="1" si="440"/>
        <v/>
      </c>
      <c r="S21" s="90" t="str" cm="1">
        <f t="array" aca="1" ref="S21" ca="1">IFERROR(INDEX($W$9:$OC$9,MATCH("P",W21:OC21,0)),IFERROR(INDEX($W$9:$OC$9,1,MATCH(M21+O21+1,($W$9:$OC$9&gt;=$F21)*(QUOTIENT($W$9:$OC$9-$F21,$K21)+1),0)),""))</f>
        <v/>
      </c>
      <c r="T21" s="91" t="str">
        <f t="shared" ca="1" si="441"/>
        <v/>
      </c>
      <c r="U21" s="91" t="str">
        <f t="shared" si="442"/>
        <v/>
      </c>
      <c r="V21" s="21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</row>
    <row r="22" spans="1:393" s="19" customFormat="1" ht="25.15" customHeight="1" x14ac:dyDescent="0.25">
      <c r="A22" s="18"/>
      <c r="B22" s="81" t="str">
        <f t="shared" si="435"/>
        <v/>
      </c>
      <c r="C22" s="33"/>
      <c r="D22" s="82" t="str">
        <f>IFERROR(VLOOKUP(C22,Tabla_Equipos[],2,FALSE),"")</f>
        <v/>
      </c>
      <c r="E22" s="43"/>
      <c r="F22" s="30"/>
      <c r="G22" s="27"/>
      <c r="H22" s="130" t="str">
        <f>IFERROR(VLOOKUP(C22,Tabla_Equipos[],5,FALSE),"")</f>
        <v/>
      </c>
      <c r="I22" s="130" t="str">
        <f t="shared" si="436"/>
        <v/>
      </c>
      <c r="J22" s="27"/>
      <c r="K22" s="83" t="str">
        <f t="shared" ca="1" si="437"/>
        <v/>
      </c>
      <c r="L22" s="84" t="str" cm="1">
        <f t="array" aca="1" ref="L22" ca="1">IFERROR(SUM((($W$9:$OC$9&gt;=$F22)*(MOD($W$9:$OC$9-$F22,$K22)+1)=1)*1),"")</f>
        <v/>
      </c>
      <c r="M22" s="85" t="str">
        <f t="shared" ca="1" si="434"/>
        <v/>
      </c>
      <c r="N22" s="86" t="str">
        <f t="shared" ca="1" si="434"/>
        <v/>
      </c>
      <c r="O22" s="87" t="str">
        <f t="shared" ca="1" si="434"/>
        <v/>
      </c>
      <c r="P22" s="88" t="str">
        <f t="shared" ca="1" si="438"/>
        <v/>
      </c>
      <c r="Q22" s="89" t="str">
        <f t="shared" ca="1" si="439"/>
        <v/>
      </c>
      <c r="R22" s="89" t="str">
        <f t="shared" ca="1" si="440"/>
        <v/>
      </c>
      <c r="S22" s="90" t="str" cm="1">
        <f t="array" aca="1" ref="S22" ca="1">IFERROR(INDEX($W$9:$OC$9,MATCH("P",W22:OC22,0)),IFERROR(INDEX($W$9:$OC$9,1,MATCH(M22+O22+1,($W$9:$OC$9&gt;=$F22)*(QUOTIENT($W$9:$OC$9-$F22,$K22)+1),0)),""))</f>
        <v/>
      </c>
      <c r="T22" s="91" t="str">
        <f t="shared" ca="1" si="441"/>
        <v/>
      </c>
      <c r="U22" s="91" t="str">
        <f t="shared" si="442"/>
        <v/>
      </c>
      <c r="V22" s="21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</row>
    <row r="23" spans="1:393" s="19" customFormat="1" ht="25.15" customHeight="1" x14ac:dyDescent="0.25">
      <c r="A23" s="18"/>
      <c r="B23" s="81" t="str">
        <f t="shared" si="435"/>
        <v/>
      </c>
      <c r="C23" s="33"/>
      <c r="D23" s="82" t="str">
        <f>IFERROR(VLOOKUP(C23,Tabla_Equipos[],2,FALSE),"")</f>
        <v/>
      </c>
      <c r="E23" s="43"/>
      <c r="F23" s="30"/>
      <c r="G23" s="27"/>
      <c r="H23" s="130" t="str">
        <f>IFERROR(VLOOKUP(C23,Tabla_Equipos[],5,FALSE),"")</f>
        <v/>
      </c>
      <c r="I23" s="130" t="str">
        <f t="shared" si="436"/>
        <v/>
      </c>
      <c r="J23" s="27"/>
      <c r="K23" s="83" t="str">
        <f t="shared" ca="1" si="437"/>
        <v/>
      </c>
      <c r="L23" s="84" t="str" cm="1">
        <f t="array" aca="1" ref="L23" ca="1">IFERROR(SUM((($W$9:$OC$9&gt;=$F23)*(MOD($W$9:$OC$9-$F23,$K23)+1)=1)*1),"")</f>
        <v/>
      </c>
      <c r="M23" s="85" t="str">
        <f t="shared" ca="1" si="434"/>
        <v/>
      </c>
      <c r="N23" s="86" t="str">
        <f t="shared" ca="1" si="434"/>
        <v/>
      </c>
      <c r="O23" s="87" t="str">
        <f t="shared" ca="1" si="434"/>
        <v/>
      </c>
      <c r="P23" s="88" t="str">
        <f t="shared" ca="1" si="438"/>
        <v/>
      </c>
      <c r="Q23" s="89" t="str">
        <f t="shared" ca="1" si="439"/>
        <v/>
      </c>
      <c r="R23" s="89" t="str">
        <f t="shared" ca="1" si="440"/>
        <v/>
      </c>
      <c r="S23" s="90" t="str" cm="1">
        <f t="array" aca="1" ref="S23" ca="1">IFERROR(INDEX($W$9:$OC$9,MATCH("P",W23:OC23,0)),IFERROR(INDEX($W$9:$OC$9,1,MATCH(M23+O23+1,($W$9:$OC$9&gt;=$F23)*(QUOTIENT($W$9:$OC$9-$F23,$K23)+1),0)),""))</f>
        <v/>
      </c>
      <c r="T23" s="91" t="str">
        <f t="shared" ca="1" si="441"/>
        <v/>
      </c>
      <c r="U23" s="91" t="str">
        <f t="shared" si="442"/>
        <v/>
      </c>
      <c r="V23" s="21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40"/>
      <c r="JC23" s="40"/>
      <c r="JD23" s="40"/>
      <c r="JE23" s="40"/>
      <c r="JF23" s="40"/>
      <c r="JG23" s="40"/>
      <c r="JH23" s="40"/>
      <c r="JI23" s="40"/>
      <c r="JJ23" s="40"/>
      <c r="JK23" s="40"/>
      <c r="JL23" s="40"/>
      <c r="JM23" s="40"/>
      <c r="JN23" s="40"/>
      <c r="JO23" s="40"/>
      <c r="JP23" s="40"/>
      <c r="JQ23" s="40"/>
      <c r="JR23" s="40"/>
      <c r="JS23" s="40"/>
      <c r="JT23" s="40"/>
      <c r="JU23" s="40"/>
      <c r="JV23" s="40"/>
      <c r="JW23" s="40"/>
      <c r="JX23" s="40"/>
      <c r="JY23" s="40"/>
      <c r="JZ23" s="40"/>
      <c r="KA23" s="40"/>
      <c r="KB23" s="40"/>
      <c r="KC23" s="40"/>
      <c r="KD23" s="40"/>
      <c r="KE23" s="40"/>
      <c r="KF23" s="40"/>
      <c r="KG23" s="40"/>
      <c r="KH23" s="40"/>
      <c r="KI23" s="40"/>
      <c r="KJ23" s="40"/>
      <c r="KK23" s="40"/>
      <c r="KL23" s="40"/>
      <c r="KM23" s="40"/>
      <c r="KN23" s="40"/>
      <c r="KO23" s="40"/>
      <c r="KP23" s="40"/>
      <c r="KQ23" s="40"/>
      <c r="KR23" s="40"/>
      <c r="KS23" s="40"/>
      <c r="KT23" s="40"/>
      <c r="KU23" s="40"/>
      <c r="KV23" s="40"/>
      <c r="KW23" s="40"/>
      <c r="KX23" s="40"/>
      <c r="KY23" s="40"/>
      <c r="KZ23" s="40"/>
      <c r="LA23" s="40"/>
      <c r="LB23" s="40"/>
      <c r="LC23" s="40"/>
      <c r="LD23" s="40"/>
      <c r="LE23" s="40"/>
      <c r="LF23" s="40"/>
      <c r="LG23" s="40"/>
      <c r="LH23" s="40"/>
      <c r="LI23" s="40"/>
      <c r="LJ23" s="40"/>
      <c r="LK23" s="40"/>
      <c r="LL23" s="40"/>
      <c r="LM23" s="40"/>
      <c r="LN23" s="40"/>
      <c r="LO23" s="40"/>
      <c r="LP23" s="40"/>
      <c r="LQ23" s="40"/>
      <c r="LR23" s="40"/>
      <c r="LS23" s="40"/>
      <c r="LT23" s="40"/>
      <c r="LU23" s="40"/>
      <c r="LV23" s="40"/>
      <c r="LW23" s="40"/>
      <c r="LX23" s="40"/>
      <c r="LY23" s="40"/>
      <c r="LZ23" s="40"/>
      <c r="MA23" s="40"/>
      <c r="MB23" s="40"/>
      <c r="MC23" s="40"/>
      <c r="MD23" s="40"/>
      <c r="ME23" s="40"/>
      <c r="MF23" s="40"/>
      <c r="MG23" s="40"/>
      <c r="MH23" s="40"/>
      <c r="MI23" s="40"/>
      <c r="MJ23" s="40"/>
      <c r="MK23" s="40"/>
      <c r="ML23" s="40"/>
      <c r="MM23" s="40"/>
      <c r="MN23" s="40"/>
      <c r="MO23" s="40"/>
      <c r="MP23" s="40"/>
      <c r="MQ23" s="40"/>
      <c r="MR23" s="40"/>
      <c r="MS23" s="40"/>
      <c r="MT23" s="40"/>
      <c r="MU23" s="40"/>
      <c r="MV23" s="40"/>
      <c r="MW23" s="40"/>
      <c r="MX23" s="40"/>
      <c r="MY23" s="40"/>
      <c r="MZ23" s="40"/>
      <c r="NA23" s="40"/>
      <c r="NB23" s="40"/>
      <c r="NC23" s="40"/>
      <c r="ND23" s="40"/>
      <c r="NE23" s="40"/>
      <c r="NF23" s="40"/>
      <c r="NG23" s="40"/>
      <c r="NH23" s="40"/>
      <c r="NI23" s="40"/>
      <c r="NJ23" s="40"/>
      <c r="NK23" s="40"/>
      <c r="NL23" s="40"/>
      <c r="NM23" s="40"/>
      <c r="NN23" s="40"/>
      <c r="NO23" s="40"/>
      <c r="NP23" s="40"/>
      <c r="NQ23" s="40"/>
      <c r="NR23" s="40"/>
      <c r="NS23" s="40"/>
      <c r="NT23" s="40"/>
      <c r="NU23" s="40"/>
      <c r="NV23" s="40"/>
      <c r="NW23" s="40"/>
      <c r="NX23" s="40"/>
      <c r="NY23" s="40"/>
      <c r="NZ23" s="40"/>
      <c r="OA23" s="40"/>
      <c r="OB23" s="40"/>
      <c r="OC23" s="40"/>
    </row>
    <row r="24" spans="1:393" s="19" customFormat="1" ht="25.15" customHeight="1" x14ac:dyDescent="0.25">
      <c r="A24" s="18"/>
      <c r="B24" s="81" t="str">
        <f t="shared" si="435"/>
        <v/>
      </c>
      <c r="C24" s="33"/>
      <c r="D24" s="82" t="str">
        <f>IFERROR(VLOOKUP(C24,Tabla_Equipos[],2,FALSE),"")</f>
        <v/>
      </c>
      <c r="E24" s="43"/>
      <c r="F24" s="30"/>
      <c r="G24" s="27"/>
      <c r="H24" s="130" t="str">
        <f>IFERROR(VLOOKUP(C24,Tabla_Equipos[],5,FALSE),"")</f>
        <v/>
      </c>
      <c r="I24" s="130" t="str">
        <f t="shared" si="436"/>
        <v/>
      </c>
      <c r="J24" s="27"/>
      <c r="K24" s="83" t="str">
        <f t="shared" ca="1" si="437"/>
        <v/>
      </c>
      <c r="L24" s="84" t="str" cm="1">
        <f t="array" aca="1" ref="L24" ca="1">IFERROR(SUM((($W$9:$OC$9&gt;=$F24)*(MOD($W$9:$OC$9-$F24,$K24)+1)=1)*1),"")</f>
        <v/>
      </c>
      <c r="M24" s="85" t="str">
        <f t="shared" ca="1" si="434"/>
        <v/>
      </c>
      <c r="N24" s="86" t="str">
        <f t="shared" ca="1" si="434"/>
        <v/>
      </c>
      <c r="O24" s="87" t="str">
        <f t="shared" ca="1" si="434"/>
        <v/>
      </c>
      <c r="P24" s="88" t="str">
        <f t="shared" ca="1" si="438"/>
        <v/>
      </c>
      <c r="Q24" s="89" t="str">
        <f t="shared" ca="1" si="439"/>
        <v/>
      </c>
      <c r="R24" s="89" t="str">
        <f t="shared" ca="1" si="440"/>
        <v/>
      </c>
      <c r="S24" s="90" t="str" cm="1">
        <f t="array" aca="1" ref="S24" ca="1">IFERROR(INDEX($W$9:$OC$9,MATCH("P",W24:OC24,0)),IFERROR(INDEX($W$9:$OC$9,1,MATCH(M24+O24+1,($W$9:$OC$9&gt;=$F24)*(QUOTIENT($W$9:$OC$9-$F24,$K24)+1),0)),""))</f>
        <v/>
      </c>
      <c r="T24" s="91" t="str">
        <f t="shared" ca="1" si="441"/>
        <v/>
      </c>
      <c r="U24" s="91" t="str">
        <f t="shared" si="442"/>
        <v/>
      </c>
      <c r="V24" s="21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  <c r="KH24" s="40"/>
      <c r="KI24" s="40"/>
      <c r="KJ24" s="40"/>
      <c r="KK24" s="40"/>
      <c r="KL24" s="40"/>
      <c r="KM24" s="40"/>
      <c r="KN24" s="40"/>
      <c r="KO24" s="40"/>
      <c r="KP24" s="40"/>
      <c r="KQ24" s="40"/>
      <c r="KR24" s="40"/>
      <c r="KS24" s="40"/>
      <c r="KT24" s="40"/>
      <c r="KU24" s="40"/>
      <c r="KV24" s="40"/>
      <c r="KW24" s="40"/>
      <c r="KX24" s="40"/>
      <c r="KY24" s="40"/>
      <c r="KZ24" s="40"/>
      <c r="LA24" s="40"/>
      <c r="LB24" s="40"/>
      <c r="LC24" s="40"/>
      <c r="LD24" s="40"/>
      <c r="LE24" s="40"/>
      <c r="LF24" s="40"/>
      <c r="LG24" s="40"/>
      <c r="LH24" s="40"/>
      <c r="LI24" s="40"/>
      <c r="LJ24" s="40"/>
      <c r="LK24" s="40"/>
      <c r="LL24" s="40"/>
      <c r="LM24" s="40"/>
      <c r="LN24" s="40"/>
      <c r="LO24" s="40"/>
      <c r="LP24" s="40"/>
      <c r="LQ24" s="40"/>
      <c r="LR24" s="40"/>
      <c r="LS24" s="40"/>
      <c r="LT24" s="40"/>
      <c r="LU24" s="40"/>
      <c r="LV24" s="40"/>
      <c r="LW24" s="40"/>
      <c r="LX24" s="40"/>
      <c r="LY24" s="40"/>
      <c r="LZ24" s="40"/>
      <c r="MA24" s="40"/>
      <c r="MB24" s="40"/>
      <c r="MC24" s="40"/>
      <c r="MD24" s="40"/>
      <c r="ME24" s="40"/>
      <c r="MF24" s="40"/>
      <c r="MG24" s="40"/>
      <c r="MH24" s="40"/>
      <c r="MI24" s="40"/>
      <c r="MJ24" s="40"/>
      <c r="MK24" s="40"/>
      <c r="ML24" s="40"/>
      <c r="MM24" s="40"/>
      <c r="MN24" s="40"/>
      <c r="MO24" s="40"/>
      <c r="MP24" s="40"/>
      <c r="MQ24" s="40"/>
      <c r="MR24" s="40"/>
      <c r="MS24" s="40"/>
      <c r="MT24" s="40"/>
      <c r="MU24" s="40"/>
      <c r="MV24" s="40"/>
      <c r="MW24" s="40"/>
      <c r="MX24" s="40"/>
      <c r="MY24" s="40"/>
      <c r="MZ24" s="40"/>
      <c r="NA24" s="40"/>
      <c r="NB24" s="40"/>
      <c r="NC24" s="40"/>
      <c r="ND24" s="40"/>
      <c r="NE24" s="40"/>
      <c r="NF24" s="40"/>
      <c r="NG24" s="40"/>
      <c r="NH24" s="40"/>
      <c r="NI24" s="40"/>
      <c r="NJ24" s="40"/>
      <c r="NK24" s="40"/>
      <c r="NL24" s="40"/>
      <c r="NM24" s="40"/>
      <c r="NN24" s="40"/>
      <c r="NO24" s="40"/>
      <c r="NP24" s="40"/>
      <c r="NQ24" s="40"/>
      <c r="NR24" s="40"/>
      <c r="NS24" s="40"/>
      <c r="NT24" s="40"/>
      <c r="NU24" s="40"/>
      <c r="NV24" s="40"/>
      <c r="NW24" s="40"/>
      <c r="NX24" s="40"/>
      <c r="NY24" s="40"/>
      <c r="NZ24" s="40"/>
      <c r="OA24" s="40"/>
      <c r="OB24" s="40"/>
      <c r="OC24" s="40"/>
    </row>
    <row r="25" spans="1:393" s="19" customFormat="1" ht="25.15" customHeight="1" x14ac:dyDescent="0.25">
      <c r="A25" s="18"/>
      <c r="B25" s="81" t="str">
        <f t="shared" si="435"/>
        <v/>
      </c>
      <c r="C25" s="33"/>
      <c r="D25" s="82" t="str">
        <f>IFERROR(VLOOKUP(C25,Tabla_Equipos[],2,FALSE),"")</f>
        <v/>
      </c>
      <c r="E25" s="43"/>
      <c r="F25" s="30"/>
      <c r="G25" s="27"/>
      <c r="H25" s="130" t="str">
        <f>IFERROR(VLOOKUP(C25,Tabla_Equipos[],5,FALSE),"")</f>
        <v/>
      </c>
      <c r="I25" s="130" t="str">
        <f t="shared" si="436"/>
        <v/>
      </c>
      <c r="J25" s="27"/>
      <c r="K25" s="83" t="str">
        <f t="shared" ca="1" si="437"/>
        <v/>
      </c>
      <c r="L25" s="84" t="str" cm="1">
        <f t="array" aca="1" ref="L25" ca="1">IFERROR(SUM((($W$9:$OC$9&gt;=$F25)*(MOD($W$9:$OC$9-$F25,$K25)+1)=1)*1),"")</f>
        <v/>
      </c>
      <c r="M25" s="85" t="str">
        <f t="shared" ca="1" si="434"/>
        <v/>
      </c>
      <c r="N25" s="86" t="str">
        <f t="shared" ca="1" si="434"/>
        <v/>
      </c>
      <c r="O25" s="87" t="str">
        <f t="shared" ca="1" si="434"/>
        <v/>
      </c>
      <c r="P25" s="88" t="str">
        <f t="shared" ca="1" si="438"/>
        <v/>
      </c>
      <c r="Q25" s="89" t="str">
        <f t="shared" ca="1" si="439"/>
        <v/>
      </c>
      <c r="R25" s="89" t="str">
        <f t="shared" ca="1" si="440"/>
        <v/>
      </c>
      <c r="S25" s="90" t="str" cm="1">
        <f t="array" aca="1" ref="S25" ca="1">IFERROR(INDEX($W$9:$OC$9,MATCH("P",W25:OC25,0)),IFERROR(INDEX($W$9:$OC$9,1,MATCH(M25+O25+1,($W$9:$OC$9&gt;=$F25)*(QUOTIENT($W$9:$OC$9-$F25,$K25)+1),0)),""))</f>
        <v/>
      </c>
      <c r="T25" s="91" t="str">
        <f t="shared" ca="1" si="441"/>
        <v/>
      </c>
      <c r="U25" s="91" t="str">
        <f t="shared" si="442"/>
        <v/>
      </c>
      <c r="V25" s="21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</row>
    <row r="26" spans="1:393" s="19" customFormat="1" ht="25.15" customHeight="1" x14ac:dyDescent="0.25">
      <c r="A26" s="18"/>
      <c r="B26" s="81" t="str">
        <f t="shared" si="435"/>
        <v/>
      </c>
      <c r="C26" s="33"/>
      <c r="D26" s="82" t="str">
        <f>IFERROR(VLOOKUP(C26,Tabla_Equipos[],2,FALSE),"")</f>
        <v/>
      </c>
      <c r="E26" s="43"/>
      <c r="F26" s="30"/>
      <c r="G26" s="27"/>
      <c r="H26" s="130" t="str">
        <f>IFERROR(VLOOKUP(C26,Tabla_Equipos[],5,FALSE),"")</f>
        <v/>
      </c>
      <c r="I26" s="130" t="str">
        <f t="shared" si="436"/>
        <v/>
      </c>
      <c r="J26" s="27"/>
      <c r="K26" s="83" t="str">
        <f t="shared" ca="1" si="437"/>
        <v/>
      </c>
      <c r="L26" s="84" t="str" cm="1">
        <f t="array" aca="1" ref="L26" ca="1">IFERROR(SUM((($W$9:$OC$9&gt;=$F26)*(MOD($W$9:$OC$9-$F26,$K26)+1)=1)*1),"")</f>
        <v/>
      </c>
      <c r="M26" s="85" t="str">
        <f t="shared" ca="1" si="434"/>
        <v/>
      </c>
      <c r="N26" s="86" t="str">
        <f t="shared" ca="1" si="434"/>
        <v/>
      </c>
      <c r="O26" s="87" t="str">
        <f t="shared" ca="1" si="434"/>
        <v/>
      </c>
      <c r="P26" s="88" t="str">
        <f t="shared" ca="1" si="438"/>
        <v/>
      </c>
      <c r="Q26" s="89" t="str">
        <f t="shared" ca="1" si="439"/>
        <v/>
      </c>
      <c r="R26" s="89" t="str">
        <f t="shared" ca="1" si="440"/>
        <v/>
      </c>
      <c r="S26" s="90" t="str" cm="1">
        <f t="array" aca="1" ref="S26" ca="1">IFERROR(INDEX($W$9:$OC$9,MATCH("P",W26:OC26,0)),IFERROR(INDEX($W$9:$OC$9,1,MATCH(M26+O26+1,($W$9:$OC$9&gt;=$F26)*(QUOTIENT($W$9:$OC$9-$F26,$K26)+1),0)),""))</f>
        <v/>
      </c>
      <c r="T26" s="91" t="str">
        <f t="shared" ca="1" si="441"/>
        <v/>
      </c>
      <c r="U26" s="91" t="str">
        <f t="shared" si="442"/>
        <v/>
      </c>
      <c r="V26" s="21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  <c r="KH26" s="40"/>
      <c r="KI26" s="40"/>
      <c r="KJ26" s="40"/>
      <c r="KK26" s="40"/>
      <c r="KL26" s="40"/>
      <c r="KM26" s="40"/>
      <c r="KN26" s="40"/>
      <c r="KO26" s="40"/>
      <c r="KP26" s="40"/>
      <c r="KQ26" s="40"/>
      <c r="KR26" s="40"/>
      <c r="KS26" s="40"/>
      <c r="KT26" s="40"/>
      <c r="KU26" s="40"/>
      <c r="KV26" s="40"/>
      <c r="KW26" s="40"/>
      <c r="KX26" s="40"/>
      <c r="KY26" s="40"/>
      <c r="KZ26" s="40"/>
      <c r="LA26" s="40"/>
      <c r="LB26" s="40"/>
      <c r="LC26" s="40"/>
      <c r="LD26" s="40"/>
      <c r="LE26" s="40"/>
      <c r="LF26" s="40"/>
      <c r="LG26" s="40"/>
      <c r="LH26" s="40"/>
      <c r="LI26" s="40"/>
      <c r="LJ26" s="40"/>
      <c r="LK26" s="40"/>
      <c r="LL26" s="40"/>
      <c r="LM26" s="40"/>
      <c r="LN26" s="40"/>
      <c r="LO26" s="40"/>
      <c r="LP26" s="40"/>
      <c r="LQ26" s="40"/>
      <c r="LR26" s="40"/>
      <c r="LS26" s="40"/>
      <c r="LT26" s="40"/>
      <c r="LU26" s="40"/>
      <c r="LV26" s="40"/>
      <c r="LW26" s="40"/>
      <c r="LX26" s="40"/>
      <c r="LY26" s="40"/>
      <c r="LZ26" s="40"/>
      <c r="MA26" s="40"/>
      <c r="MB26" s="40"/>
      <c r="MC26" s="40"/>
      <c r="MD26" s="40"/>
      <c r="ME26" s="40"/>
      <c r="MF26" s="40"/>
      <c r="MG26" s="40"/>
      <c r="MH26" s="40"/>
      <c r="MI26" s="40"/>
      <c r="MJ26" s="40"/>
      <c r="MK26" s="40"/>
      <c r="ML26" s="40"/>
      <c r="MM26" s="40"/>
      <c r="MN26" s="40"/>
      <c r="MO26" s="40"/>
      <c r="MP26" s="40"/>
      <c r="MQ26" s="40"/>
      <c r="MR26" s="40"/>
      <c r="MS26" s="40"/>
      <c r="MT26" s="40"/>
      <c r="MU26" s="40"/>
      <c r="MV26" s="40"/>
      <c r="MW26" s="40"/>
      <c r="MX26" s="40"/>
      <c r="MY26" s="40"/>
      <c r="MZ26" s="40"/>
      <c r="NA26" s="40"/>
      <c r="NB26" s="40"/>
      <c r="NC26" s="40"/>
      <c r="ND26" s="40"/>
      <c r="NE26" s="40"/>
      <c r="NF26" s="40"/>
      <c r="NG26" s="40"/>
      <c r="NH26" s="40"/>
      <c r="NI26" s="40"/>
      <c r="NJ26" s="40"/>
      <c r="NK26" s="40"/>
      <c r="NL26" s="40"/>
      <c r="NM26" s="40"/>
      <c r="NN26" s="40"/>
      <c r="NO26" s="40"/>
      <c r="NP26" s="40"/>
      <c r="NQ26" s="40"/>
      <c r="NR26" s="40"/>
      <c r="NS26" s="40"/>
      <c r="NT26" s="40"/>
      <c r="NU26" s="40"/>
      <c r="NV26" s="40"/>
      <c r="NW26" s="40"/>
      <c r="NX26" s="40"/>
      <c r="NY26" s="40"/>
      <c r="NZ26" s="40"/>
      <c r="OA26" s="40"/>
      <c r="OB26" s="40"/>
      <c r="OC26" s="40"/>
    </row>
    <row r="27" spans="1:393" s="19" customFormat="1" ht="25.15" customHeight="1" x14ac:dyDescent="0.25">
      <c r="A27" s="18"/>
      <c r="B27" s="81" t="str">
        <f t="shared" si="435"/>
        <v/>
      </c>
      <c r="C27" s="33"/>
      <c r="D27" s="82" t="str">
        <f>IFERROR(VLOOKUP(C27,Tabla_Equipos[],2,FALSE),"")</f>
        <v/>
      </c>
      <c r="E27" s="43"/>
      <c r="F27" s="30"/>
      <c r="G27" s="27"/>
      <c r="H27" s="130" t="str">
        <f>IFERROR(VLOOKUP(C27,Tabla_Equipos[],5,FALSE),"")</f>
        <v/>
      </c>
      <c r="I27" s="130" t="str">
        <f t="shared" si="436"/>
        <v/>
      </c>
      <c r="J27" s="27"/>
      <c r="K27" s="83" t="str">
        <f t="shared" ca="1" si="437"/>
        <v/>
      </c>
      <c r="L27" s="84" t="str" cm="1">
        <f t="array" aca="1" ref="L27" ca="1">IFERROR(SUM((($W$9:$OC$9&gt;=$F27)*(MOD($W$9:$OC$9-$F27,$K27)+1)=1)*1),"")</f>
        <v/>
      </c>
      <c r="M27" s="85" t="str">
        <f t="shared" ca="1" si="434"/>
        <v/>
      </c>
      <c r="N27" s="86" t="str">
        <f t="shared" ca="1" si="434"/>
        <v/>
      </c>
      <c r="O27" s="87" t="str">
        <f t="shared" ca="1" si="434"/>
        <v/>
      </c>
      <c r="P27" s="88" t="str">
        <f t="shared" ca="1" si="438"/>
        <v/>
      </c>
      <c r="Q27" s="89" t="str">
        <f t="shared" ca="1" si="439"/>
        <v/>
      </c>
      <c r="R27" s="89" t="str">
        <f t="shared" ca="1" si="440"/>
        <v/>
      </c>
      <c r="S27" s="90" t="str" cm="1">
        <f t="array" aca="1" ref="S27" ca="1">IFERROR(INDEX($W$9:$OC$9,MATCH("P",W27:OC27,0)),IFERROR(INDEX($W$9:$OC$9,1,MATCH(M27+O27+1,($W$9:$OC$9&gt;=$F27)*(QUOTIENT($W$9:$OC$9-$F27,$K27)+1),0)),""))</f>
        <v/>
      </c>
      <c r="T27" s="91" t="str">
        <f t="shared" ca="1" si="441"/>
        <v/>
      </c>
      <c r="U27" s="91" t="str">
        <f t="shared" si="442"/>
        <v/>
      </c>
      <c r="V27" s="21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  <c r="KH27" s="40"/>
      <c r="KI27" s="40"/>
      <c r="KJ27" s="40"/>
      <c r="KK27" s="40"/>
      <c r="KL27" s="40"/>
      <c r="KM27" s="40"/>
      <c r="KN27" s="40"/>
      <c r="KO27" s="40"/>
      <c r="KP27" s="40"/>
      <c r="KQ27" s="40"/>
      <c r="KR27" s="40"/>
      <c r="KS27" s="40"/>
      <c r="KT27" s="40"/>
      <c r="KU27" s="40"/>
      <c r="KV27" s="40"/>
      <c r="KW27" s="40"/>
      <c r="KX27" s="40"/>
      <c r="KY27" s="40"/>
      <c r="KZ27" s="40"/>
      <c r="LA27" s="40"/>
      <c r="LB27" s="40"/>
      <c r="LC27" s="40"/>
      <c r="LD27" s="40"/>
      <c r="LE27" s="40"/>
      <c r="LF27" s="40"/>
      <c r="LG27" s="40"/>
      <c r="LH27" s="40"/>
      <c r="LI27" s="40"/>
      <c r="LJ27" s="40"/>
      <c r="LK27" s="40"/>
      <c r="LL27" s="40"/>
      <c r="LM27" s="40"/>
      <c r="LN27" s="40"/>
      <c r="LO27" s="40"/>
      <c r="LP27" s="40"/>
      <c r="LQ27" s="40"/>
      <c r="LR27" s="40"/>
      <c r="LS27" s="40"/>
      <c r="LT27" s="40"/>
      <c r="LU27" s="40"/>
      <c r="LV27" s="40"/>
      <c r="LW27" s="40"/>
      <c r="LX27" s="40"/>
      <c r="LY27" s="40"/>
      <c r="LZ27" s="40"/>
      <c r="MA27" s="40"/>
      <c r="MB27" s="40"/>
      <c r="MC27" s="40"/>
      <c r="MD27" s="40"/>
      <c r="ME27" s="40"/>
      <c r="MF27" s="40"/>
      <c r="MG27" s="40"/>
      <c r="MH27" s="40"/>
      <c r="MI27" s="40"/>
      <c r="MJ27" s="40"/>
      <c r="MK27" s="40"/>
      <c r="ML27" s="40"/>
      <c r="MM27" s="40"/>
      <c r="MN27" s="40"/>
      <c r="MO27" s="40"/>
      <c r="MP27" s="40"/>
      <c r="MQ27" s="40"/>
      <c r="MR27" s="40"/>
      <c r="MS27" s="40"/>
      <c r="MT27" s="40"/>
      <c r="MU27" s="40"/>
      <c r="MV27" s="40"/>
      <c r="MW27" s="40"/>
      <c r="MX27" s="40"/>
      <c r="MY27" s="40"/>
      <c r="MZ27" s="40"/>
      <c r="NA27" s="40"/>
      <c r="NB27" s="40"/>
      <c r="NC27" s="40"/>
      <c r="ND27" s="40"/>
      <c r="NE27" s="40"/>
      <c r="NF27" s="40"/>
      <c r="NG27" s="40"/>
      <c r="NH27" s="40"/>
      <c r="NI27" s="40"/>
      <c r="NJ27" s="40"/>
      <c r="NK27" s="40"/>
      <c r="NL27" s="40"/>
      <c r="NM27" s="40"/>
      <c r="NN27" s="40"/>
      <c r="NO27" s="40"/>
      <c r="NP27" s="40"/>
      <c r="NQ27" s="40"/>
      <c r="NR27" s="40"/>
      <c r="NS27" s="40"/>
      <c r="NT27" s="40"/>
      <c r="NU27" s="40"/>
      <c r="NV27" s="40"/>
      <c r="NW27" s="40"/>
      <c r="NX27" s="40"/>
      <c r="NY27" s="40"/>
      <c r="NZ27" s="40"/>
      <c r="OA27" s="40"/>
      <c r="OB27" s="40"/>
      <c r="OC27" s="40"/>
    </row>
    <row r="28" spans="1:393" s="19" customFormat="1" ht="25.15" customHeight="1" x14ac:dyDescent="0.25">
      <c r="A28" s="18"/>
      <c r="B28" s="81" t="str">
        <f t="shared" si="435"/>
        <v/>
      </c>
      <c r="C28" s="33"/>
      <c r="D28" s="82" t="str">
        <f>IFERROR(VLOOKUP(C28,Tabla_Equipos[],2,FALSE),"")</f>
        <v/>
      </c>
      <c r="E28" s="43"/>
      <c r="F28" s="30"/>
      <c r="G28" s="27"/>
      <c r="H28" s="130" t="str">
        <f>IFERROR(VLOOKUP(C28,Tabla_Equipos[],5,FALSE),"")</f>
        <v/>
      </c>
      <c r="I28" s="130" t="str">
        <f t="shared" si="436"/>
        <v/>
      </c>
      <c r="J28" s="27"/>
      <c r="K28" s="83" t="str">
        <f t="shared" ca="1" si="437"/>
        <v/>
      </c>
      <c r="L28" s="84" t="str" cm="1">
        <f t="array" aca="1" ref="L28" ca="1">IFERROR(SUM((($W$9:$OC$9&gt;=$F28)*(MOD($W$9:$OC$9-$F28,$K28)+1)=1)*1),"")</f>
        <v/>
      </c>
      <c r="M28" s="85" t="str">
        <f t="shared" ca="1" si="434"/>
        <v/>
      </c>
      <c r="N28" s="86" t="str">
        <f t="shared" ca="1" si="434"/>
        <v/>
      </c>
      <c r="O28" s="87" t="str">
        <f t="shared" ca="1" si="434"/>
        <v/>
      </c>
      <c r="P28" s="88" t="str">
        <f t="shared" ca="1" si="438"/>
        <v/>
      </c>
      <c r="Q28" s="89" t="str">
        <f t="shared" ca="1" si="439"/>
        <v/>
      </c>
      <c r="R28" s="89" t="str">
        <f t="shared" ca="1" si="440"/>
        <v/>
      </c>
      <c r="S28" s="90" t="str" cm="1">
        <f t="array" aca="1" ref="S28" ca="1">IFERROR(INDEX($W$9:$OC$9,MATCH("P",W28:OC28,0)),IFERROR(INDEX($W$9:$OC$9,1,MATCH(M28+O28+1,($W$9:$OC$9&gt;=$F28)*(QUOTIENT($W$9:$OC$9-$F28,$K28)+1),0)),""))</f>
        <v/>
      </c>
      <c r="T28" s="91" t="str">
        <f t="shared" ca="1" si="441"/>
        <v/>
      </c>
      <c r="U28" s="91" t="str">
        <f t="shared" si="442"/>
        <v/>
      </c>
      <c r="V28" s="21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</row>
    <row r="29" spans="1:393" s="19" customFormat="1" ht="25.15" customHeight="1" x14ac:dyDescent="0.25">
      <c r="A29" s="18"/>
      <c r="B29" s="81" t="str">
        <f t="shared" si="435"/>
        <v/>
      </c>
      <c r="C29" s="33"/>
      <c r="D29" s="82" t="str">
        <f>IFERROR(VLOOKUP(C29,Tabla_Equipos[],2,FALSE),"")</f>
        <v/>
      </c>
      <c r="E29" s="43"/>
      <c r="F29" s="30"/>
      <c r="G29" s="27"/>
      <c r="H29" s="130" t="str">
        <f>IFERROR(VLOOKUP(C29,Tabla_Equipos[],5,FALSE),"")</f>
        <v/>
      </c>
      <c r="I29" s="130" t="str">
        <f t="shared" si="436"/>
        <v/>
      </c>
      <c r="J29" s="27"/>
      <c r="K29" s="83" t="str">
        <f t="shared" ca="1" si="437"/>
        <v/>
      </c>
      <c r="L29" s="84" t="str" cm="1">
        <f t="array" aca="1" ref="L29" ca="1">IFERROR(SUM((($W$9:$OC$9&gt;=$F29)*(MOD($W$9:$OC$9-$F29,$K29)+1)=1)*1),"")</f>
        <v/>
      </c>
      <c r="M29" s="85" t="str">
        <f t="shared" ca="1" si="434"/>
        <v/>
      </c>
      <c r="N29" s="86" t="str">
        <f t="shared" ca="1" si="434"/>
        <v/>
      </c>
      <c r="O29" s="87" t="str">
        <f t="shared" ca="1" si="434"/>
        <v/>
      </c>
      <c r="P29" s="88" t="str">
        <f t="shared" ca="1" si="438"/>
        <v/>
      </c>
      <c r="Q29" s="89" t="str">
        <f t="shared" ca="1" si="439"/>
        <v/>
      </c>
      <c r="R29" s="89" t="str">
        <f t="shared" ca="1" si="440"/>
        <v/>
      </c>
      <c r="S29" s="90" t="str" cm="1">
        <f t="array" aca="1" ref="S29" ca="1">IFERROR(INDEX($W$9:$OC$9,MATCH("P",W29:OC29,0)),IFERROR(INDEX($W$9:$OC$9,1,MATCH(M29+O29+1,($W$9:$OC$9&gt;=$F29)*(QUOTIENT($W$9:$OC$9-$F29,$K29)+1),0)),""))</f>
        <v/>
      </c>
      <c r="T29" s="91" t="str">
        <f t="shared" ca="1" si="441"/>
        <v/>
      </c>
      <c r="U29" s="91" t="str">
        <f t="shared" si="442"/>
        <v/>
      </c>
      <c r="V29" s="21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</row>
    <row r="30" spans="1:393" s="19" customFormat="1" ht="25.15" customHeight="1" x14ac:dyDescent="0.25">
      <c r="A30" s="18"/>
      <c r="B30" s="81" t="str">
        <f t="shared" si="435"/>
        <v/>
      </c>
      <c r="C30" s="33"/>
      <c r="D30" s="82" t="str">
        <f>IFERROR(VLOOKUP(C30,Tabla_Equipos[],2,FALSE),"")</f>
        <v/>
      </c>
      <c r="E30" s="43"/>
      <c r="F30" s="30"/>
      <c r="G30" s="27"/>
      <c r="H30" s="130" t="str">
        <f>IFERROR(VLOOKUP(C30,Tabla_Equipos[],5,FALSE),"")</f>
        <v/>
      </c>
      <c r="I30" s="130" t="str">
        <f t="shared" si="436"/>
        <v/>
      </c>
      <c r="J30" s="27"/>
      <c r="K30" s="83" t="str">
        <f t="shared" ca="1" si="437"/>
        <v/>
      </c>
      <c r="L30" s="84" t="str" cm="1">
        <f t="array" aca="1" ref="L30" ca="1">IFERROR(SUM((($W$9:$OC$9&gt;=$F30)*(MOD($W$9:$OC$9-$F30,$K30)+1)=1)*1),"")</f>
        <v/>
      </c>
      <c r="M30" s="85" t="str">
        <f t="shared" ca="1" si="434"/>
        <v/>
      </c>
      <c r="N30" s="86" t="str">
        <f t="shared" ca="1" si="434"/>
        <v/>
      </c>
      <c r="O30" s="87" t="str">
        <f t="shared" ca="1" si="434"/>
        <v/>
      </c>
      <c r="P30" s="88" t="str">
        <f t="shared" ca="1" si="438"/>
        <v/>
      </c>
      <c r="Q30" s="89" t="str">
        <f t="shared" ca="1" si="439"/>
        <v/>
      </c>
      <c r="R30" s="89" t="str">
        <f t="shared" ca="1" si="440"/>
        <v/>
      </c>
      <c r="S30" s="90" t="str" cm="1">
        <f t="array" aca="1" ref="S30" ca="1">IFERROR(INDEX($W$9:$OC$9,MATCH("P",W30:OC30,0)),IFERROR(INDEX($W$9:$OC$9,1,MATCH(M30+O30+1,($W$9:$OC$9&gt;=$F30)*(QUOTIENT($W$9:$OC$9-$F30,$K30)+1),0)),""))</f>
        <v/>
      </c>
      <c r="T30" s="91" t="str">
        <f t="shared" ca="1" si="441"/>
        <v/>
      </c>
      <c r="U30" s="91" t="str">
        <f t="shared" si="442"/>
        <v/>
      </c>
      <c r="V30" s="21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  <c r="KH30" s="40"/>
      <c r="KI30" s="40"/>
      <c r="KJ30" s="40"/>
      <c r="KK30" s="40"/>
      <c r="KL30" s="40"/>
      <c r="KM30" s="40"/>
      <c r="KN30" s="40"/>
      <c r="KO30" s="40"/>
      <c r="KP30" s="40"/>
      <c r="KQ30" s="40"/>
      <c r="KR30" s="40"/>
      <c r="KS30" s="40"/>
      <c r="KT30" s="40"/>
      <c r="KU30" s="40"/>
      <c r="KV30" s="40"/>
      <c r="KW30" s="40"/>
      <c r="KX30" s="40"/>
      <c r="KY30" s="40"/>
      <c r="KZ30" s="40"/>
      <c r="LA30" s="40"/>
      <c r="LB30" s="40"/>
      <c r="LC30" s="40"/>
      <c r="LD30" s="40"/>
      <c r="LE30" s="40"/>
      <c r="LF30" s="40"/>
      <c r="LG30" s="40"/>
      <c r="LH30" s="40"/>
      <c r="LI30" s="40"/>
      <c r="LJ30" s="40"/>
      <c r="LK30" s="40"/>
      <c r="LL30" s="40"/>
      <c r="LM30" s="40"/>
      <c r="LN30" s="40"/>
      <c r="LO30" s="40"/>
      <c r="LP30" s="40"/>
      <c r="LQ30" s="40"/>
      <c r="LR30" s="40"/>
      <c r="LS30" s="40"/>
      <c r="LT30" s="40"/>
      <c r="LU30" s="40"/>
      <c r="LV30" s="40"/>
      <c r="LW30" s="40"/>
      <c r="LX30" s="40"/>
      <c r="LY30" s="40"/>
      <c r="LZ30" s="40"/>
      <c r="MA30" s="40"/>
      <c r="MB30" s="40"/>
      <c r="MC30" s="40"/>
      <c r="MD30" s="40"/>
      <c r="ME30" s="40"/>
      <c r="MF30" s="40"/>
      <c r="MG30" s="40"/>
      <c r="MH30" s="40"/>
      <c r="MI30" s="40"/>
      <c r="MJ30" s="40"/>
      <c r="MK30" s="40"/>
      <c r="ML30" s="40"/>
      <c r="MM30" s="40"/>
      <c r="MN30" s="40"/>
      <c r="MO30" s="40"/>
      <c r="MP30" s="40"/>
      <c r="MQ30" s="40"/>
      <c r="MR30" s="40"/>
      <c r="MS30" s="40"/>
      <c r="MT30" s="40"/>
      <c r="MU30" s="40"/>
      <c r="MV30" s="40"/>
      <c r="MW30" s="40"/>
      <c r="MX30" s="40"/>
      <c r="MY30" s="40"/>
      <c r="MZ30" s="40"/>
      <c r="NA30" s="40"/>
      <c r="NB30" s="40"/>
      <c r="NC30" s="40"/>
      <c r="ND30" s="40"/>
      <c r="NE30" s="40"/>
      <c r="NF30" s="40"/>
      <c r="NG30" s="40"/>
      <c r="NH30" s="40"/>
      <c r="NI30" s="40"/>
      <c r="NJ30" s="40"/>
      <c r="NK30" s="40"/>
      <c r="NL30" s="40"/>
      <c r="NM30" s="40"/>
      <c r="NN30" s="40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</row>
    <row r="31" spans="1:393" s="19" customFormat="1" ht="25.15" customHeight="1" x14ac:dyDescent="0.25">
      <c r="A31" s="18"/>
      <c r="B31" s="81" t="str">
        <f t="shared" si="435"/>
        <v/>
      </c>
      <c r="C31" s="33"/>
      <c r="D31" s="82" t="str">
        <f>IFERROR(VLOOKUP(C31,Tabla_Equipos[],2,FALSE),"")</f>
        <v/>
      </c>
      <c r="E31" s="43"/>
      <c r="F31" s="30"/>
      <c r="G31" s="27"/>
      <c r="H31" s="130" t="str">
        <f>IFERROR(VLOOKUP(C31,Tabla_Equipos[],5,FALSE),"")</f>
        <v/>
      </c>
      <c r="I31" s="130" t="str">
        <f t="shared" si="436"/>
        <v/>
      </c>
      <c r="J31" s="27"/>
      <c r="K31" s="83" t="str">
        <f t="shared" ca="1" si="437"/>
        <v/>
      </c>
      <c r="L31" s="84" t="str" cm="1">
        <f t="array" aca="1" ref="L31" ca="1">IFERROR(SUM((($W$9:$OC$9&gt;=$F31)*(MOD($W$9:$OC$9-$F31,$K31)+1)=1)*1),"")</f>
        <v/>
      </c>
      <c r="M31" s="85" t="str">
        <f t="shared" ref="M31:O50" ca="1" si="443">IF($L31="","",COUNTIF($W31:$OC31,M$10))</f>
        <v/>
      </c>
      <c r="N31" s="86" t="str">
        <f t="shared" ca="1" si="443"/>
        <v/>
      </c>
      <c r="O31" s="87" t="str">
        <f t="shared" ca="1" si="443"/>
        <v/>
      </c>
      <c r="P31" s="88" t="str">
        <f t="shared" ca="1" si="438"/>
        <v/>
      </c>
      <c r="Q31" s="89" t="str">
        <f t="shared" ca="1" si="439"/>
        <v/>
      </c>
      <c r="R31" s="89" t="str">
        <f t="shared" ca="1" si="440"/>
        <v/>
      </c>
      <c r="S31" s="90" t="str" cm="1">
        <f t="array" aca="1" ref="S31" ca="1">IFERROR(INDEX($W$9:$OC$9,MATCH("P",W31:OC31,0)),IFERROR(INDEX($W$9:$OC$9,1,MATCH(M31+O31+1,($W$9:$OC$9&gt;=$F31)*(QUOTIENT($W$9:$OC$9-$F31,$K31)+1),0)),""))</f>
        <v/>
      </c>
      <c r="T31" s="91" t="str">
        <f t="shared" ca="1" si="441"/>
        <v/>
      </c>
      <c r="U31" s="91" t="str">
        <f t="shared" si="442"/>
        <v/>
      </c>
      <c r="V31" s="21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  <c r="KH31" s="40"/>
      <c r="KI31" s="40"/>
      <c r="KJ31" s="40"/>
      <c r="KK31" s="40"/>
      <c r="KL31" s="40"/>
      <c r="KM31" s="40"/>
      <c r="KN31" s="40"/>
      <c r="KO31" s="40"/>
      <c r="KP31" s="40"/>
      <c r="KQ31" s="40"/>
      <c r="KR31" s="40"/>
      <c r="KS31" s="40"/>
      <c r="KT31" s="40"/>
      <c r="KU31" s="40"/>
      <c r="KV31" s="40"/>
      <c r="KW31" s="40"/>
      <c r="KX31" s="40"/>
      <c r="KY31" s="40"/>
      <c r="KZ31" s="40"/>
      <c r="LA31" s="40"/>
      <c r="LB31" s="40"/>
      <c r="LC31" s="40"/>
      <c r="LD31" s="40"/>
      <c r="LE31" s="40"/>
      <c r="LF31" s="40"/>
      <c r="LG31" s="40"/>
      <c r="LH31" s="40"/>
      <c r="LI31" s="40"/>
      <c r="LJ31" s="40"/>
      <c r="LK31" s="40"/>
      <c r="LL31" s="40"/>
      <c r="LM31" s="40"/>
      <c r="LN31" s="40"/>
      <c r="LO31" s="40"/>
      <c r="LP31" s="40"/>
      <c r="LQ31" s="40"/>
      <c r="LR31" s="40"/>
      <c r="LS31" s="40"/>
      <c r="LT31" s="40"/>
      <c r="LU31" s="40"/>
      <c r="LV31" s="40"/>
      <c r="LW31" s="40"/>
      <c r="LX31" s="40"/>
      <c r="LY31" s="40"/>
      <c r="LZ31" s="40"/>
      <c r="MA31" s="40"/>
      <c r="MB31" s="40"/>
      <c r="MC31" s="40"/>
      <c r="MD31" s="40"/>
      <c r="ME31" s="40"/>
      <c r="MF31" s="40"/>
      <c r="MG31" s="40"/>
      <c r="MH31" s="40"/>
      <c r="MI31" s="40"/>
      <c r="MJ31" s="40"/>
      <c r="MK31" s="40"/>
      <c r="ML31" s="40"/>
      <c r="MM31" s="40"/>
      <c r="MN31" s="40"/>
      <c r="MO31" s="40"/>
      <c r="MP31" s="40"/>
      <c r="MQ31" s="40"/>
      <c r="MR31" s="40"/>
      <c r="MS31" s="40"/>
      <c r="MT31" s="40"/>
      <c r="MU31" s="40"/>
      <c r="MV31" s="40"/>
      <c r="MW31" s="40"/>
      <c r="MX31" s="40"/>
      <c r="MY31" s="40"/>
      <c r="MZ31" s="40"/>
      <c r="NA31" s="40"/>
      <c r="NB31" s="40"/>
      <c r="NC31" s="40"/>
      <c r="ND31" s="40"/>
      <c r="NE31" s="40"/>
      <c r="NF31" s="40"/>
      <c r="NG31" s="40"/>
      <c r="NH31" s="40"/>
      <c r="NI31" s="40"/>
      <c r="NJ31" s="40"/>
      <c r="NK31" s="40"/>
      <c r="NL31" s="40"/>
      <c r="NM31" s="40"/>
      <c r="NN31" s="40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</row>
    <row r="32" spans="1:393" s="19" customFormat="1" ht="25.15" customHeight="1" x14ac:dyDescent="0.25">
      <c r="A32" s="18"/>
      <c r="B32" s="81" t="str">
        <f t="shared" si="435"/>
        <v/>
      </c>
      <c r="C32" s="33"/>
      <c r="D32" s="82" t="str">
        <f>IFERROR(VLOOKUP(C32,Tabla_Equipos[],2,FALSE),"")</f>
        <v/>
      </c>
      <c r="E32" s="43"/>
      <c r="F32" s="30"/>
      <c r="G32" s="27"/>
      <c r="H32" s="130" t="str">
        <f>IFERROR(VLOOKUP(C32,Tabla_Equipos[],5,FALSE),"")</f>
        <v/>
      </c>
      <c r="I32" s="130" t="str">
        <f t="shared" si="436"/>
        <v/>
      </c>
      <c r="J32" s="27"/>
      <c r="K32" s="83" t="str">
        <f t="shared" ca="1" si="437"/>
        <v/>
      </c>
      <c r="L32" s="84" t="str" cm="1">
        <f t="array" aca="1" ref="L32" ca="1">IFERROR(SUM((($W$9:$OC$9&gt;=$F32)*(MOD($W$9:$OC$9-$F32,$K32)+1)=1)*1),"")</f>
        <v/>
      </c>
      <c r="M32" s="85" t="str">
        <f t="shared" ca="1" si="443"/>
        <v/>
      </c>
      <c r="N32" s="86" t="str">
        <f t="shared" ca="1" si="443"/>
        <v/>
      </c>
      <c r="O32" s="87" t="str">
        <f t="shared" ca="1" si="443"/>
        <v/>
      </c>
      <c r="P32" s="88" t="str">
        <f t="shared" ca="1" si="438"/>
        <v/>
      </c>
      <c r="Q32" s="89" t="str">
        <f t="shared" ca="1" si="439"/>
        <v/>
      </c>
      <c r="R32" s="89" t="str">
        <f t="shared" ca="1" si="440"/>
        <v/>
      </c>
      <c r="S32" s="90" t="str" cm="1">
        <f t="array" aca="1" ref="S32" ca="1">IFERROR(INDEX($W$9:$OC$9,MATCH("P",W32:OC32,0)),IFERROR(INDEX($W$9:$OC$9,1,MATCH(M32+O32+1,($W$9:$OC$9&gt;=$F32)*(QUOTIENT($W$9:$OC$9-$F32,$K32)+1),0)),""))</f>
        <v/>
      </c>
      <c r="T32" s="91" t="str">
        <f t="shared" ca="1" si="441"/>
        <v/>
      </c>
      <c r="U32" s="91" t="str">
        <f t="shared" si="442"/>
        <v/>
      </c>
      <c r="V32" s="21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  <c r="KH32" s="40"/>
      <c r="KI32" s="40"/>
      <c r="KJ32" s="40"/>
      <c r="KK32" s="40"/>
      <c r="KL32" s="40"/>
      <c r="KM32" s="40"/>
      <c r="KN32" s="40"/>
      <c r="KO32" s="40"/>
      <c r="KP32" s="40"/>
      <c r="KQ32" s="40"/>
      <c r="KR32" s="40"/>
      <c r="KS32" s="40"/>
      <c r="KT32" s="40"/>
      <c r="KU32" s="40"/>
      <c r="KV32" s="40"/>
      <c r="KW32" s="40"/>
      <c r="KX32" s="40"/>
      <c r="KY32" s="40"/>
      <c r="KZ32" s="40"/>
      <c r="LA32" s="40"/>
      <c r="LB32" s="40"/>
      <c r="LC32" s="40"/>
      <c r="LD32" s="40"/>
      <c r="LE32" s="40"/>
      <c r="LF32" s="40"/>
      <c r="LG32" s="40"/>
      <c r="LH32" s="40"/>
      <c r="LI32" s="40"/>
      <c r="LJ32" s="40"/>
      <c r="LK32" s="40"/>
      <c r="LL32" s="40"/>
      <c r="LM32" s="40"/>
      <c r="LN32" s="40"/>
      <c r="LO32" s="40"/>
      <c r="LP32" s="40"/>
      <c r="LQ32" s="40"/>
      <c r="LR32" s="40"/>
      <c r="LS32" s="40"/>
      <c r="LT32" s="40"/>
      <c r="LU32" s="40"/>
      <c r="LV32" s="40"/>
      <c r="LW32" s="40"/>
      <c r="LX32" s="40"/>
      <c r="LY32" s="40"/>
      <c r="LZ32" s="40"/>
      <c r="MA32" s="40"/>
      <c r="MB32" s="40"/>
      <c r="MC32" s="40"/>
      <c r="MD32" s="40"/>
      <c r="ME32" s="40"/>
      <c r="MF32" s="40"/>
      <c r="MG32" s="40"/>
      <c r="MH32" s="40"/>
      <c r="MI32" s="40"/>
      <c r="MJ32" s="40"/>
      <c r="MK32" s="40"/>
      <c r="ML32" s="40"/>
      <c r="MM32" s="40"/>
      <c r="MN32" s="40"/>
      <c r="MO32" s="40"/>
      <c r="MP32" s="40"/>
      <c r="MQ32" s="40"/>
      <c r="MR32" s="40"/>
      <c r="MS32" s="40"/>
      <c r="MT32" s="40"/>
      <c r="MU32" s="40"/>
      <c r="MV32" s="40"/>
      <c r="MW32" s="40"/>
      <c r="MX32" s="40"/>
      <c r="MY32" s="40"/>
      <c r="MZ32" s="40"/>
      <c r="NA32" s="40"/>
      <c r="NB32" s="40"/>
      <c r="NC32" s="40"/>
      <c r="ND32" s="40"/>
      <c r="NE32" s="40"/>
      <c r="NF32" s="40"/>
      <c r="NG32" s="40"/>
      <c r="NH32" s="40"/>
      <c r="NI32" s="40"/>
      <c r="NJ32" s="40"/>
      <c r="NK32" s="40"/>
      <c r="NL32" s="40"/>
      <c r="NM32" s="40"/>
      <c r="NN32" s="40"/>
      <c r="NO32" s="40"/>
      <c r="NP32" s="40"/>
      <c r="NQ32" s="40"/>
      <c r="NR32" s="40"/>
      <c r="NS32" s="40"/>
      <c r="NT32" s="40"/>
      <c r="NU32" s="40"/>
      <c r="NV32" s="40"/>
      <c r="NW32" s="40"/>
      <c r="NX32" s="40"/>
      <c r="NY32" s="40"/>
      <c r="NZ32" s="40"/>
      <c r="OA32" s="40"/>
      <c r="OB32" s="40"/>
      <c r="OC32" s="40"/>
    </row>
    <row r="33" spans="1:393" s="19" customFormat="1" ht="25.15" customHeight="1" x14ac:dyDescent="0.25">
      <c r="A33" s="18"/>
      <c r="B33" s="81" t="str">
        <f t="shared" si="435"/>
        <v/>
      </c>
      <c r="C33" s="33"/>
      <c r="D33" s="82" t="str">
        <f>IFERROR(VLOOKUP(C33,Tabla_Equipos[],2,FALSE),"")</f>
        <v/>
      </c>
      <c r="E33" s="43"/>
      <c r="F33" s="30"/>
      <c r="G33" s="27"/>
      <c r="H33" s="130" t="str">
        <f>IFERROR(VLOOKUP(C33,Tabla_Equipos[],5,FALSE),"")</f>
        <v/>
      </c>
      <c r="I33" s="130" t="str">
        <f t="shared" si="436"/>
        <v/>
      </c>
      <c r="J33" s="27"/>
      <c r="K33" s="83" t="str">
        <f t="shared" ca="1" si="437"/>
        <v/>
      </c>
      <c r="L33" s="84" t="str" cm="1">
        <f t="array" aca="1" ref="L33" ca="1">IFERROR(SUM((($W$9:$OC$9&gt;=$F33)*(MOD($W$9:$OC$9-$F33,$K33)+1)=1)*1),"")</f>
        <v/>
      </c>
      <c r="M33" s="85" t="str">
        <f t="shared" ca="1" si="443"/>
        <v/>
      </c>
      <c r="N33" s="86" t="str">
        <f t="shared" ca="1" si="443"/>
        <v/>
      </c>
      <c r="O33" s="87" t="str">
        <f t="shared" ca="1" si="443"/>
        <v/>
      </c>
      <c r="P33" s="88" t="str">
        <f t="shared" ca="1" si="438"/>
        <v/>
      </c>
      <c r="Q33" s="89" t="str">
        <f t="shared" ca="1" si="439"/>
        <v/>
      </c>
      <c r="R33" s="89" t="str">
        <f t="shared" ca="1" si="440"/>
        <v/>
      </c>
      <c r="S33" s="90" t="str" cm="1">
        <f t="array" aca="1" ref="S33" ca="1">IFERROR(INDEX($W$9:$OC$9,MATCH("P",W33:OC33,0)),IFERROR(INDEX($W$9:$OC$9,1,MATCH(M33+O33+1,($W$9:$OC$9&gt;=$F33)*(QUOTIENT($W$9:$OC$9-$F33,$K33)+1),0)),""))</f>
        <v/>
      </c>
      <c r="T33" s="91" t="str">
        <f t="shared" ca="1" si="441"/>
        <v/>
      </c>
      <c r="U33" s="91" t="str">
        <f t="shared" si="442"/>
        <v/>
      </c>
      <c r="V33" s="21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  <c r="KH33" s="40"/>
      <c r="KI33" s="40"/>
      <c r="KJ33" s="40"/>
      <c r="KK33" s="40"/>
      <c r="KL33" s="40"/>
      <c r="KM33" s="40"/>
      <c r="KN33" s="40"/>
      <c r="KO33" s="40"/>
      <c r="KP33" s="40"/>
      <c r="KQ33" s="40"/>
      <c r="KR33" s="40"/>
      <c r="KS33" s="40"/>
      <c r="KT33" s="40"/>
      <c r="KU33" s="40"/>
      <c r="KV33" s="40"/>
      <c r="KW33" s="40"/>
      <c r="KX33" s="40"/>
      <c r="KY33" s="40"/>
      <c r="KZ33" s="40"/>
      <c r="LA33" s="40"/>
      <c r="LB33" s="40"/>
      <c r="LC33" s="40"/>
      <c r="LD33" s="40"/>
      <c r="LE33" s="40"/>
      <c r="LF33" s="40"/>
      <c r="LG33" s="40"/>
      <c r="LH33" s="40"/>
      <c r="LI33" s="40"/>
      <c r="LJ33" s="40"/>
      <c r="LK33" s="40"/>
      <c r="LL33" s="40"/>
      <c r="LM33" s="40"/>
      <c r="LN33" s="40"/>
      <c r="LO33" s="40"/>
      <c r="LP33" s="40"/>
      <c r="LQ33" s="40"/>
      <c r="LR33" s="40"/>
      <c r="LS33" s="40"/>
      <c r="LT33" s="40"/>
      <c r="LU33" s="40"/>
      <c r="LV33" s="40"/>
      <c r="LW33" s="40"/>
      <c r="LX33" s="40"/>
      <c r="LY33" s="40"/>
      <c r="LZ33" s="40"/>
      <c r="MA33" s="40"/>
      <c r="MB33" s="40"/>
      <c r="MC33" s="40"/>
      <c r="MD33" s="40"/>
      <c r="ME33" s="40"/>
      <c r="MF33" s="40"/>
      <c r="MG33" s="40"/>
      <c r="MH33" s="40"/>
      <c r="MI33" s="40"/>
      <c r="MJ33" s="40"/>
      <c r="MK33" s="40"/>
      <c r="ML33" s="40"/>
      <c r="MM33" s="40"/>
      <c r="MN33" s="40"/>
      <c r="MO33" s="40"/>
      <c r="MP33" s="40"/>
      <c r="MQ33" s="40"/>
      <c r="MR33" s="40"/>
      <c r="MS33" s="40"/>
      <c r="MT33" s="40"/>
      <c r="MU33" s="40"/>
      <c r="MV33" s="40"/>
      <c r="MW33" s="40"/>
      <c r="MX33" s="40"/>
      <c r="MY33" s="40"/>
      <c r="MZ33" s="40"/>
      <c r="NA33" s="40"/>
      <c r="NB33" s="40"/>
      <c r="NC33" s="40"/>
      <c r="ND33" s="40"/>
      <c r="NE33" s="40"/>
      <c r="NF33" s="40"/>
      <c r="NG33" s="40"/>
      <c r="NH33" s="40"/>
      <c r="NI33" s="40"/>
      <c r="NJ33" s="40"/>
      <c r="NK33" s="40"/>
      <c r="NL33" s="40"/>
      <c r="NM33" s="40"/>
      <c r="NN33" s="40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</row>
    <row r="34" spans="1:393" s="19" customFormat="1" ht="25.15" customHeight="1" x14ac:dyDescent="0.25">
      <c r="A34" s="18"/>
      <c r="B34" s="81" t="str">
        <f t="shared" si="435"/>
        <v/>
      </c>
      <c r="C34" s="33"/>
      <c r="D34" s="82" t="str">
        <f>IFERROR(VLOOKUP(C34,Tabla_Equipos[],2,FALSE),"")</f>
        <v/>
      </c>
      <c r="E34" s="43"/>
      <c r="F34" s="30"/>
      <c r="G34" s="27"/>
      <c r="H34" s="130" t="str">
        <f>IFERROR(VLOOKUP(C34,Tabla_Equipos[],5,FALSE),"")</f>
        <v/>
      </c>
      <c r="I34" s="130" t="str">
        <f t="shared" si="436"/>
        <v/>
      </c>
      <c r="J34" s="27"/>
      <c r="K34" s="83" t="str">
        <f t="shared" ca="1" si="437"/>
        <v/>
      </c>
      <c r="L34" s="84" t="str" cm="1">
        <f t="array" aca="1" ref="L34" ca="1">IFERROR(SUM((($W$9:$OC$9&gt;=$F34)*(MOD($W$9:$OC$9-$F34,$K34)+1)=1)*1),"")</f>
        <v/>
      </c>
      <c r="M34" s="85" t="str">
        <f t="shared" ca="1" si="443"/>
        <v/>
      </c>
      <c r="N34" s="86" t="str">
        <f t="shared" ca="1" si="443"/>
        <v/>
      </c>
      <c r="O34" s="87" t="str">
        <f t="shared" ca="1" si="443"/>
        <v/>
      </c>
      <c r="P34" s="88" t="str">
        <f t="shared" ca="1" si="438"/>
        <v/>
      </c>
      <c r="Q34" s="89" t="str">
        <f t="shared" ca="1" si="439"/>
        <v/>
      </c>
      <c r="R34" s="89" t="str">
        <f t="shared" ca="1" si="440"/>
        <v/>
      </c>
      <c r="S34" s="90" t="str" cm="1">
        <f t="array" aca="1" ref="S34" ca="1">IFERROR(INDEX($W$9:$OC$9,MATCH("P",W34:OC34,0)),IFERROR(INDEX($W$9:$OC$9,1,MATCH(M34+O34+1,($W$9:$OC$9&gt;=$F34)*(QUOTIENT($W$9:$OC$9-$F34,$K34)+1),0)),""))</f>
        <v/>
      </c>
      <c r="T34" s="91" t="str">
        <f t="shared" ca="1" si="441"/>
        <v/>
      </c>
      <c r="U34" s="91" t="str">
        <f t="shared" si="442"/>
        <v/>
      </c>
      <c r="V34" s="21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  <c r="KH34" s="40"/>
      <c r="KI34" s="40"/>
      <c r="KJ34" s="40"/>
      <c r="KK34" s="40"/>
      <c r="KL34" s="40"/>
      <c r="KM34" s="40"/>
      <c r="KN34" s="40"/>
      <c r="KO34" s="40"/>
      <c r="KP34" s="40"/>
      <c r="KQ34" s="40"/>
      <c r="KR34" s="40"/>
      <c r="KS34" s="40"/>
      <c r="KT34" s="40"/>
      <c r="KU34" s="40"/>
      <c r="KV34" s="40"/>
      <c r="KW34" s="40"/>
      <c r="KX34" s="40"/>
      <c r="KY34" s="40"/>
      <c r="KZ34" s="40"/>
      <c r="LA34" s="40"/>
      <c r="LB34" s="40"/>
      <c r="LC34" s="40"/>
      <c r="LD34" s="40"/>
      <c r="LE34" s="40"/>
      <c r="LF34" s="40"/>
      <c r="LG34" s="40"/>
      <c r="LH34" s="40"/>
      <c r="LI34" s="40"/>
      <c r="LJ34" s="40"/>
      <c r="LK34" s="40"/>
      <c r="LL34" s="40"/>
      <c r="LM34" s="40"/>
      <c r="LN34" s="40"/>
      <c r="LO34" s="40"/>
      <c r="LP34" s="40"/>
      <c r="LQ34" s="40"/>
      <c r="LR34" s="40"/>
      <c r="LS34" s="40"/>
      <c r="LT34" s="40"/>
      <c r="LU34" s="40"/>
      <c r="LV34" s="40"/>
      <c r="LW34" s="40"/>
      <c r="LX34" s="40"/>
      <c r="LY34" s="40"/>
      <c r="LZ34" s="40"/>
      <c r="MA34" s="40"/>
      <c r="MB34" s="40"/>
      <c r="MC34" s="40"/>
      <c r="MD34" s="40"/>
      <c r="ME34" s="40"/>
      <c r="MF34" s="40"/>
      <c r="MG34" s="40"/>
      <c r="MH34" s="40"/>
      <c r="MI34" s="40"/>
      <c r="MJ34" s="40"/>
      <c r="MK34" s="40"/>
      <c r="ML34" s="40"/>
      <c r="MM34" s="40"/>
      <c r="MN34" s="40"/>
      <c r="MO34" s="40"/>
      <c r="MP34" s="40"/>
      <c r="MQ34" s="40"/>
      <c r="MR34" s="40"/>
      <c r="MS34" s="40"/>
      <c r="MT34" s="40"/>
      <c r="MU34" s="40"/>
      <c r="MV34" s="40"/>
      <c r="MW34" s="40"/>
      <c r="MX34" s="40"/>
      <c r="MY34" s="40"/>
      <c r="MZ34" s="40"/>
      <c r="NA34" s="40"/>
      <c r="NB34" s="40"/>
      <c r="NC34" s="40"/>
      <c r="ND34" s="40"/>
      <c r="NE34" s="40"/>
      <c r="NF34" s="40"/>
      <c r="NG34" s="40"/>
      <c r="NH34" s="40"/>
      <c r="NI34" s="40"/>
      <c r="NJ34" s="40"/>
      <c r="NK34" s="40"/>
      <c r="NL34" s="40"/>
      <c r="NM34" s="40"/>
      <c r="NN34" s="40"/>
      <c r="NO34" s="40"/>
      <c r="NP34" s="40"/>
      <c r="NQ34" s="40"/>
      <c r="NR34" s="40"/>
      <c r="NS34" s="40"/>
      <c r="NT34" s="40"/>
      <c r="NU34" s="40"/>
      <c r="NV34" s="40"/>
      <c r="NW34" s="40"/>
      <c r="NX34" s="40"/>
      <c r="NY34" s="40"/>
      <c r="NZ34" s="40"/>
      <c r="OA34" s="40"/>
      <c r="OB34" s="40"/>
      <c r="OC34" s="40"/>
    </row>
    <row r="35" spans="1:393" ht="25.15" customHeight="1" x14ac:dyDescent="0.25">
      <c r="B35" s="81"/>
      <c r="C35" s="33"/>
      <c r="D35" s="82" t="str">
        <f>IFERROR(VLOOKUP(C35,Tabla_Equipos[],2,FALSE),"")</f>
        <v/>
      </c>
      <c r="E35" s="43"/>
      <c r="F35" s="30"/>
      <c r="G35" s="27"/>
      <c r="H35" s="130" t="str">
        <f>IFERROR(VLOOKUP(C35,Tabla_Equipos[],5,FALSE),"")</f>
        <v/>
      </c>
      <c r="I35" s="130" t="str">
        <f t="shared" si="436"/>
        <v/>
      </c>
      <c r="J35" s="27"/>
      <c r="K35" s="83" t="str">
        <f t="shared" ca="1" si="437"/>
        <v/>
      </c>
      <c r="L35" s="84" t="str" cm="1">
        <f t="array" aca="1" ref="L35" ca="1">IFERROR(SUM((($W$9:$OC$9&gt;=$F35)*(MOD($W$9:$OC$9-$F35,$K35)+1)=1)*1),"")</f>
        <v/>
      </c>
      <c r="M35" s="85" t="str">
        <f t="shared" ca="1" si="443"/>
        <v/>
      </c>
      <c r="N35" s="86" t="str">
        <f t="shared" ca="1" si="443"/>
        <v/>
      </c>
      <c r="O35" s="87" t="str">
        <f t="shared" ca="1" si="443"/>
        <v/>
      </c>
      <c r="P35" s="88" t="str">
        <f t="shared" ca="1" si="438"/>
        <v/>
      </c>
      <c r="Q35" s="89" t="str">
        <f t="shared" ca="1" si="439"/>
        <v/>
      </c>
      <c r="R35" s="89" t="str">
        <f t="shared" ca="1" si="440"/>
        <v/>
      </c>
      <c r="S35" s="90" t="str" cm="1">
        <f t="array" aca="1" ref="S35" ca="1">IFERROR(INDEX($W$9:$OC$9,MATCH("P",W35:OC35,0)),IFERROR(INDEX($W$9:$OC$9,1,MATCH(M35+O35+1,($W$9:$OC$9&gt;=$F35)*(QUOTIENT($W$9:$OC$9-$F35,$K35)+1),0)),""))</f>
        <v/>
      </c>
      <c r="T35" s="91" t="str">
        <f t="shared" ca="1" si="441"/>
        <v/>
      </c>
      <c r="U35" s="91" t="str">
        <f t="shared" si="442"/>
        <v/>
      </c>
      <c r="V35" s="21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  <c r="KH35" s="40"/>
      <c r="KI35" s="40"/>
      <c r="KJ35" s="40"/>
      <c r="KK35" s="40"/>
      <c r="KL35" s="40"/>
      <c r="KM35" s="40"/>
      <c r="KN35" s="40"/>
      <c r="KO35" s="40"/>
      <c r="KP35" s="40"/>
      <c r="KQ35" s="40"/>
      <c r="KR35" s="40"/>
      <c r="KS35" s="40"/>
      <c r="KT35" s="40"/>
      <c r="KU35" s="40"/>
      <c r="KV35" s="40"/>
      <c r="KW35" s="40"/>
      <c r="KX35" s="40"/>
      <c r="KY35" s="40"/>
      <c r="KZ35" s="40"/>
      <c r="LA35" s="40"/>
      <c r="LB35" s="40"/>
      <c r="LC35" s="40"/>
      <c r="LD35" s="40"/>
      <c r="LE35" s="40"/>
      <c r="LF35" s="40"/>
      <c r="LG35" s="40"/>
      <c r="LH35" s="40"/>
      <c r="LI35" s="40"/>
      <c r="LJ35" s="40"/>
      <c r="LK35" s="40"/>
      <c r="LL35" s="40"/>
      <c r="LM35" s="40"/>
      <c r="LN35" s="40"/>
      <c r="LO35" s="40"/>
      <c r="LP35" s="40"/>
      <c r="LQ35" s="40"/>
      <c r="LR35" s="40"/>
      <c r="LS35" s="40"/>
      <c r="LT35" s="40"/>
      <c r="LU35" s="40"/>
      <c r="LV35" s="40"/>
      <c r="LW35" s="40"/>
      <c r="LX35" s="40"/>
      <c r="LY35" s="40"/>
      <c r="LZ35" s="40"/>
      <c r="MA35" s="40"/>
      <c r="MB35" s="40"/>
      <c r="MC35" s="40"/>
      <c r="MD35" s="40"/>
      <c r="ME35" s="40"/>
      <c r="MF35" s="40"/>
      <c r="MG35" s="40"/>
      <c r="MH35" s="40"/>
      <c r="MI35" s="40"/>
      <c r="MJ35" s="40"/>
      <c r="MK35" s="40"/>
      <c r="ML35" s="40"/>
      <c r="MM35" s="40"/>
      <c r="MN35" s="40"/>
      <c r="MO35" s="40"/>
      <c r="MP35" s="40"/>
      <c r="MQ35" s="40"/>
      <c r="MR35" s="40"/>
      <c r="MS35" s="40"/>
      <c r="MT35" s="40"/>
      <c r="MU35" s="40"/>
      <c r="MV35" s="40"/>
      <c r="MW35" s="40"/>
      <c r="MX35" s="40"/>
      <c r="MY35" s="40"/>
      <c r="MZ35" s="40"/>
      <c r="NA35" s="40"/>
      <c r="NB35" s="40"/>
      <c r="NC35" s="40"/>
      <c r="ND35" s="40"/>
      <c r="NE35" s="40"/>
      <c r="NF35" s="40"/>
      <c r="NG35" s="40"/>
      <c r="NH35" s="40"/>
      <c r="NI35" s="40"/>
      <c r="NJ35" s="40"/>
      <c r="NK35" s="40"/>
      <c r="NL35" s="40"/>
      <c r="NM35" s="40"/>
      <c r="NN35" s="40"/>
      <c r="NO35" s="40"/>
      <c r="NP35" s="40"/>
      <c r="NQ35" s="40"/>
      <c r="NR35" s="40"/>
      <c r="NS35" s="40"/>
      <c r="NT35" s="40"/>
      <c r="NU35" s="40"/>
      <c r="NV35" s="40"/>
      <c r="NW35" s="40"/>
      <c r="NX35" s="40"/>
      <c r="NY35" s="40"/>
      <c r="NZ35" s="40"/>
      <c r="OA35" s="40"/>
      <c r="OB35" s="40"/>
      <c r="OC35" s="40"/>
    </row>
    <row r="36" spans="1:393" ht="25.15" customHeight="1" x14ac:dyDescent="0.25">
      <c r="B36" s="81"/>
      <c r="C36" s="33"/>
      <c r="D36" s="82" t="str">
        <f>IFERROR(VLOOKUP(C36,Tabla_Equipos[],2,FALSE),"")</f>
        <v/>
      </c>
      <c r="E36" s="43"/>
      <c r="F36" s="30"/>
      <c r="G36" s="27"/>
      <c r="H36" s="130" t="str">
        <f>IFERROR(VLOOKUP(C36,Tabla_Equipos[],5,FALSE),"")</f>
        <v/>
      </c>
      <c r="I36" s="130" t="str">
        <f t="shared" si="436"/>
        <v/>
      </c>
      <c r="J36" s="27"/>
      <c r="K36" s="83" t="str">
        <f t="shared" ca="1" si="437"/>
        <v/>
      </c>
      <c r="L36" s="84" t="str" cm="1">
        <f t="array" aca="1" ref="L36" ca="1">IFERROR(SUM((($W$9:$OC$9&gt;=$F36)*(MOD($W$9:$OC$9-$F36,$K36)+1)=1)*1),"")</f>
        <v/>
      </c>
      <c r="M36" s="85" t="str">
        <f t="shared" ca="1" si="443"/>
        <v/>
      </c>
      <c r="N36" s="86" t="str">
        <f t="shared" ca="1" si="443"/>
        <v/>
      </c>
      <c r="O36" s="87" t="str">
        <f t="shared" ca="1" si="443"/>
        <v/>
      </c>
      <c r="P36" s="88" t="str">
        <f t="shared" ca="1" si="438"/>
        <v/>
      </c>
      <c r="Q36" s="89" t="str">
        <f t="shared" ca="1" si="439"/>
        <v/>
      </c>
      <c r="R36" s="89" t="str">
        <f t="shared" ca="1" si="440"/>
        <v/>
      </c>
      <c r="S36" s="90" t="str" cm="1">
        <f t="array" aca="1" ref="S36" ca="1">IFERROR(INDEX($W$9:$OC$9,MATCH("P",W36:OC36,0)),IFERROR(INDEX($W$9:$OC$9,1,MATCH(M36+O36+1,($W$9:$OC$9&gt;=$F36)*(QUOTIENT($W$9:$OC$9-$F36,$K36)+1),0)),""))</f>
        <v/>
      </c>
      <c r="T36" s="91" t="str">
        <f t="shared" ca="1" si="441"/>
        <v/>
      </c>
      <c r="U36" s="91" t="str">
        <f t="shared" si="442"/>
        <v/>
      </c>
      <c r="V36" s="21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40"/>
      <c r="JC36" s="40"/>
      <c r="JD36" s="40"/>
      <c r="JE36" s="40"/>
      <c r="JF36" s="40"/>
      <c r="JG36" s="40"/>
      <c r="JH36" s="40"/>
      <c r="JI36" s="40"/>
      <c r="JJ36" s="40"/>
      <c r="JK36" s="40"/>
      <c r="JL36" s="40"/>
      <c r="JM36" s="40"/>
      <c r="JN36" s="40"/>
      <c r="JO36" s="40"/>
      <c r="JP36" s="40"/>
      <c r="JQ36" s="40"/>
      <c r="JR36" s="40"/>
      <c r="JS36" s="40"/>
      <c r="JT36" s="40"/>
      <c r="JU36" s="40"/>
      <c r="JV36" s="40"/>
      <c r="JW36" s="40"/>
      <c r="JX36" s="40"/>
      <c r="JY36" s="40"/>
      <c r="JZ36" s="40"/>
      <c r="KA36" s="40"/>
      <c r="KB36" s="40"/>
      <c r="KC36" s="40"/>
      <c r="KD36" s="40"/>
      <c r="KE36" s="40"/>
      <c r="KF36" s="40"/>
      <c r="KG36" s="40"/>
      <c r="KH36" s="40"/>
      <c r="KI36" s="40"/>
      <c r="KJ36" s="40"/>
      <c r="KK36" s="40"/>
      <c r="KL36" s="40"/>
      <c r="KM36" s="40"/>
      <c r="KN36" s="40"/>
      <c r="KO36" s="40"/>
      <c r="KP36" s="40"/>
      <c r="KQ36" s="40"/>
      <c r="KR36" s="40"/>
      <c r="KS36" s="40"/>
      <c r="KT36" s="40"/>
      <c r="KU36" s="40"/>
      <c r="KV36" s="40"/>
      <c r="KW36" s="40"/>
      <c r="KX36" s="40"/>
      <c r="KY36" s="40"/>
      <c r="KZ36" s="40"/>
      <c r="LA36" s="40"/>
      <c r="LB36" s="40"/>
      <c r="LC36" s="40"/>
      <c r="LD36" s="40"/>
      <c r="LE36" s="40"/>
      <c r="LF36" s="40"/>
      <c r="LG36" s="40"/>
      <c r="LH36" s="40"/>
      <c r="LI36" s="40"/>
      <c r="LJ36" s="40"/>
      <c r="LK36" s="40"/>
      <c r="LL36" s="40"/>
      <c r="LM36" s="40"/>
      <c r="LN36" s="40"/>
      <c r="LO36" s="40"/>
      <c r="LP36" s="40"/>
      <c r="LQ36" s="40"/>
      <c r="LR36" s="40"/>
      <c r="LS36" s="40"/>
      <c r="LT36" s="40"/>
      <c r="LU36" s="40"/>
      <c r="LV36" s="40"/>
      <c r="LW36" s="40"/>
      <c r="LX36" s="40"/>
      <c r="LY36" s="40"/>
      <c r="LZ36" s="40"/>
      <c r="MA36" s="40"/>
      <c r="MB36" s="40"/>
      <c r="MC36" s="40"/>
      <c r="MD36" s="40"/>
      <c r="ME36" s="40"/>
      <c r="MF36" s="40"/>
      <c r="MG36" s="40"/>
      <c r="MH36" s="40"/>
      <c r="MI36" s="40"/>
      <c r="MJ36" s="40"/>
      <c r="MK36" s="40"/>
      <c r="ML36" s="40"/>
      <c r="MM36" s="40"/>
      <c r="MN36" s="40"/>
      <c r="MO36" s="40"/>
      <c r="MP36" s="40"/>
      <c r="MQ36" s="40"/>
      <c r="MR36" s="40"/>
      <c r="MS36" s="40"/>
      <c r="MT36" s="40"/>
      <c r="MU36" s="40"/>
      <c r="MV36" s="40"/>
      <c r="MW36" s="40"/>
      <c r="MX36" s="40"/>
      <c r="MY36" s="40"/>
      <c r="MZ36" s="40"/>
      <c r="NA36" s="40"/>
      <c r="NB36" s="40"/>
      <c r="NC36" s="40"/>
      <c r="ND36" s="40"/>
      <c r="NE36" s="40"/>
      <c r="NF36" s="40"/>
      <c r="NG36" s="40"/>
      <c r="NH36" s="40"/>
      <c r="NI36" s="40"/>
      <c r="NJ36" s="40"/>
      <c r="NK36" s="40"/>
      <c r="NL36" s="40"/>
      <c r="NM36" s="40"/>
      <c r="NN36" s="40"/>
      <c r="NO36" s="40"/>
      <c r="NP36" s="40"/>
      <c r="NQ36" s="40"/>
      <c r="NR36" s="40"/>
      <c r="NS36" s="40"/>
      <c r="NT36" s="40"/>
      <c r="NU36" s="40"/>
      <c r="NV36" s="40"/>
      <c r="NW36" s="40"/>
      <c r="NX36" s="40"/>
      <c r="NY36" s="40"/>
      <c r="NZ36" s="40"/>
      <c r="OA36" s="40"/>
      <c r="OB36" s="40"/>
      <c r="OC36" s="40"/>
    </row>
    <row r="37" spans="1:393" ht="25.15" customHeight="1" x14ac:dyDescent="0.25">
      <c r="B37" s="81"/>
      <c r="C37" s="33"/>
      <c r="D37" s="82" t="str">
        <f>IFERROR(VLOOKUP(C37,Tabla_Equipos[],2,FALSE),"")</f>
        <v/>
      </c>
      <c r="E37" s="43"/>
      <c r="F37" s="30"/>
      <c r="G37" s="27"/>
      <c r="H37" s="130" t="str">
        <f>IFERROR(VLOOKUP(C37,Tabla_Equipos[],5,FALSE),"")</f>
        <v/>
      </c>
      <c r="I37" s="130" t="str">
        <f t="shared" si="436"/>
        <v/>
      </c>
      <c r="J37" s="27"/>
      <c r="K37" s="83" t="str">
        <f t="shared" ca="1" si="437"/>
        <v/>
      </c>
      <c r="L37" s="84" t="str" cm="1">
        <f t="array" aca="1" ref="L37" ca="1">IFERROR(SUM((($W$9:$OC$9&gt;=$F37)*(MOD($W$9:$OC$9-$F37,$K37)+1)=1)*1),"")</f>
        <v/>
      </c>
      <c r="M37" s="85" t="str">
        <f t="shared" ca="1" si="443"/>
        <v/>
      </c>
      <c r="N37" s="86" t="str">
        <f t="shared" ca="1" si="443"/>
        <v/>
      </c>
      <c r="O37" s="87" t="str">
        <f t="shared" ca="1" si="443"/>
        <v/>
      </c>
      <c r="P37" s="88" t="str">
        <f t="shared" ca="1" si="438"/>
        <v/>
      </c>
      <c r="Q37" s="89" t="str">
        <f t="shared" ca="1" si="439"/>
        <v/>
      </c>
      <c r="R37" s="89" t="str">
        <f t="shared" ca="1" si="440"/>
        <v/>
      </c>
      <c r="S37" s="90" t="str" cm="1">
        <f t="array" aca="1" ref="S37" ca="1">IFERROR(INDEX($W$9:$OC$9,MATCH("P",W37:OC37,0)),IFERROR(INDEX($W$9:$OC$9,1,MATCH(M37+O37+1,($W$9:$OC$9&gt;=$F37)*(QUOTIENT($W$9:$OC$9-$F37,$K37)+1),0)),""))</f>
        <v/>
      </c>
      <c r="T37" s="91" t="str">
        <f t="shared" ca="1" si="441"/>
        <v/>
      </c>
      <c r="U37" s="91" t="str">
        <f t="shared" si="442"/>
        <v/>
      </c>
      <c r="V37" s="21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40"/>
      <c r="JC37" s="40"/>
      <c r="JD37" s="40"/>
      <c r="JE37" s="40"/>
      <c r="JF37" s="40"/>
      <c r="JG37" s="40"/>
      <c r="JH37" s="40"/>
      <c r="JI37" s="40"/>
      <c r="JJ37" s="40"/>
      <c r="JK37" s="40"/>
      <c r="JL37" s="40"/>
      <c r="JM37" s="40"/>
      <c r="JN37" s="40"/>
      <c r="JO37" s="40"/>
      <c r="JP37" s="40"/>
      <c r="JQ37" s="40"/>
      <c r="JR37" s="40"/>
      <c r="JS37" s="40"/>
      <c r="JT37" s="40"/>
      <c r="JU37" s="40"/>
      <c r="JV37" s="40"/>
      <c r="JW37" s="40"/>
      <c r="JX37" s="40"/>
      <c r="JY37" s="40"/>
      <c r="JZ37" s="40"/>
      <c r="KA37" s="40"/>
      <c r="KB37" s="40"/>
      <c r="KC37" s="40"/>
      <c r="KD37" s="40"/>
      <c r="KE37" s="40"/>
      <c r="KF37" s="40"/>
      <c r="KG37" s="40"/>
      <c r="KH37" s="40"/>
      <c r="KI37" s="40"/>
      <c r="KJ37" s="40"/>
      <c r="KK37" s="40"/>
      <c r="KL37" s="40"/>
      <c r="KM37" s="40"/>
      <c r="KN37" s="40"/>
      <c r="KO37" s="40"/>
      <c r="KP37" s="40"/>
      <c r="KQ37" s="40"/>
      <c r="KR37" s="40"/>
      <c r="KS37" s="40"/>
      <c r="KT37" s="40"/>
      <c r="KU37" s="40"/>
      <c r="KV37" s="40"/>
      <c r="KW37" s="40"/>
      <c r="KX37" s="40"/>
      <c r="KY37" s="40"/>
      <c r="KZ37" s="40"/>
      <c r="LA37" s="40"/>
      <c r="LB37" s="40"/>
      <c r="LC37" s="40"/>
      <c r="LD37" s="40"/>
      <c r="LE37" s="40"/>
      <c r="LF37" s="40"/>
      <c r="LG37" s="40"/>
      <c r="LH37" s="40"/>
      <c r="LI37" s="40"/>
      <c r="LJ37" s="40"/>
      <c r="LK37" s="40"/>
      <c r="LL37" s="40"/>
      <c r="LM37" s="40"/>
      <c r="LN37" s="40"/>
      <c r="LO37" s="40"/>
      <c r="LP37" s="40"/>
      <c r="LQ37" s="40"/>
      <c r="LR37" s="40"/>
      <c r="LS37" s="40"/>
      <c r="LT37" s="40"/>
      <c r="LU37" s="40"/>
      <c r="LV37" s="40"/>
      <c r="LW37" s="40"/>
      <c r="LX37" s="40"/>
      <c r="LY37" s="40"/>
      <c r="LZ37" s="40"/>
      <c r="MA37" s="40"/>
      <c r="MB37" s="40"/>
      <c r="MC37" s="40"/>
      <c r="MD37" s="40"/>
      <c r="ME37" s="40"/>
      <c r="MF37" s="40"/>
      <c r="MG37" s="40"/>
      <c r="MH37" s="40"/>
      <c r="MI37" s="40"/>
      <c r="MJ37" s="40"/>
      <c r="MK37" s="40"/>
      <c r="ML37" s="40"/>
      <c r="MM37" s="40"/>
      <c r="MN37" s="40"/>
      <c r="MO37" s="40"/>
      <c r="MP37" s="40"/>
      <c r="MQ37" s="40"/>
      <c r="MR37" s="40"/>
      <c r="MS37" s="40"/>
      <c r="MT37" s="40"/>
      <c r="MU37" s="40"/>
      <c r="MV37" s="40"/>
      <c r="MW37" s="40"/>
      <c r="MX37" s="40"/>
      <c r="MY37" s="40"/>
      <c r="MZ37" s="40"/>
      <c r="NA37" s="40"/>
      <c r="NB37" s="40"/>
      <c r="NC37" s="40"/>
      <c r="ND37" s="40"/>
      <c r="NE37" s="40"/>
      <c r="NF37" s="40"/>
      <c r="NG37" s="40"/>
      <c r="NH37" s="40"/>
      <c r="NI37" s="40"/>
      <c r="NJ37" s="40"/>
      <c r="NK37" s="40"/>
      <c r="NL37" s="40"/>
      <c r="NM37" s="40"/>
      <c r="NN37" s="40"/>
      <c r="NO37" s="40"/>
      <c r="NP37" s="40"/>
      <c r="NQ37" s="40"/>
      <c r="NR37" s="40"/>
      <c r="NS37" s="40"/>
      <c r="NT37" s="40"/>
      <c r="NU37" s="40"/>
      <c r="NV37" s="40"/>
      <c r="NW37" s="40"/>
      <c r="NX37" s="40"/>
      <c r="NY37" s="40"/>
      <c r="NZ37" s="40"/>
      <c r="OA37" s="40"/>
      <c r="OB37" s="40"/>
      <c r="OC37" s="40"/>
    </row>
    <row r="38" spans="1:393" ht="25.15" customHeight="1" x14ac:dyDescent="0.25">
      <c r="B38" s="81" t="str">
        <f t="shared" si="435"/>
        <v/>
      </c>
      <c r="C38" s="33"/>
      <c r="D38" s="82" t="str">
        <f>IFERROR(VLOOKUP(C38,Tabla_Equipos[],2,FALSE),"")</f>
        <v/>
      </c>
      <c r="E38" s="43"/>
      <c r="F38" s="30"/>
      <c r="G38" s="27"/>
      <c r="H38" s="130" t="str">
        <f>IFERROR(VLOOKUP(C38,Tabla_Equipos[],5,FALSE),"")</f>
        <v/>
      </c>
      <c r="I38" s="130" t="str">
        <f t="shared" si="436"/>
        <v/>
      </c>
      <c r="J38" s="27"/>
      <c r="K38" s="83" t="str">
        <f t="shared" ca="1" si="437"/>
        <v/>
      </c>
      <c r="L38" s="84" t="str" cm="1">
        <f t="array" aca="1" ref="L38" ca="1">IFERROR(SUM((($W$9:$OC$9&gt;=$F38)*(MOD($W$9:$OC$9-$F38,$K38)+1)=1)*1),"")</f>
        <v/>
      </c>
      <c r="M38" s="85" t="str">
        <f t="shared" ca="1" si="443"/>
        <v/>
      </c>
      <c r="N38" s="86" t="str">
        <f t="shared" ca="1" si="443"/>
        <v/>
      </c>
      <c r="O38" s="87" t="str">
        <f t="shared" ca="1" si="443"/>
        <v/>
      </c>
      <c r="P38" s="88" t="str">
        <f t="shared" ca="1" si="438"/>
        <v/>
      </c>
      <c r="Q38" s="89" t="str">
        <f t="shared" ca="1" si="439"/>
        <v/>
      </c>
      <c r="R38" s="89" t="str">
        <f t="shared" ca="1" si="440"/>
        <v/>
      </c>
      <c r="S38" s="90" t="str" cm="1">
        <f t="array" aca="1" ref="S38" ca="1">IFERROR(INDEX($W$9:$OC$9,MATCH("P",W38:OC38,0)),IFERROR(INDEX($W$9:$OC$9,1,MATCH(M38+O38+1,($W$9:$OC$9&gt;=$F38)*(QUOTIENT($W$9:$OC$9-$F38,$K38)+1),0)),""))</f>
        <v/>
      </c>
      <c r="T38" s="91" t="str">
        <f t="shared" ca="1" si="441"/>
        <v/>
      </c>
      <c r="U38" s="91" t="str">
        <f t="shared" si="442"/>
        <v/>
      </c>
      <c r="V38" s="21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40"/>
      <c r="JC38" s="40"/>
      <c r="JD38" s="40"/>
      <c r="JE38" s="40"/>
      <c r="JF38" s="40"/>
      <c r="JG38" s="40"/>
      <c r="JH38" s="40"/>
      <c r="JI38" s="40"/>
      <c r="JJ38" s="40"/>
      <c r="JK38" s="40"/>
      <c r="JL38" s="40"/>
      <c r="JM38" s="40"/>
      <c r="JN38" s="40"/>
      <c r="JO38" s="40"/>
      <c r="JP38" s="40"/>
      <c r="JQ38" s="40"/>
      <c r="JR38" s="40"/>
      <c r="JS38" s="40"/>
      <c r="JT38" s="40"/>
      <c r="JU38" s="40"/>
      <c r="JV38" s="40"/>
      <c r="JW38" s="40"/>
      <c r="JX38" s="40"/>
      <c r="JY38" s="40"/>
      <c r="JZ38" s="40"/>
      <c r="KA38" s="40"/>
      <c r="KB38" s="40"/>
      <c r="KC38" s="40"/>
      <c r="KD38" s="40"/>
      <c r="KE38" s="40"/>
      <c r="KF38" s="40"/>
      <c r="KG38" s="40"/>
      <c r="KH38" s="40"/>
      <c r="KI38" s="40"/>
      <c r="KJ38" s="40"/>
      <c r="KK38" s="40"/>
      <c r="KL38" s="40"/>
      <c r="KM38" s="40"/>
      <c r="KN38" s="40"/>
      <c r="KO38" s="40"/>
      <c r="KP38" s="40"/>
      <c r="KQ38" s="40"/>
      <c r="KR38" s="40"/>
      <c r="KS38" s="40"/>
      <c r="KT38" s="40"/>
      <c r="KU38" s="40"/>
      <c r="KV38" s="40"/>
      <c r="KW38" s="40"/>
      <c r="KX38" s="40"/>
      <c r="KY38" s="40"/>
      <c r="KZ38" s="40"/>
      <c r="LA38" s="40"/>
      <c r="LB38" s="40"/>
      <c r="LC38" s="40"/>
      <c r="LD38" s="40"/>
      <c r="LE38" s="40"/>
      <c r="LF38" s="40"/>
      <c r="LG38" s="40"/>
      <c r="LH38" s="40"/>
      <c r="LI38" s="40"/>
      <c r="LJ38" s="40"/>
      <c r="LK38" s="40"/>
      <c r="LL38" s="40"/>
      <c r="LM38" s="40"/>
      <c r="LN38" s="40"/>
      <c r="LO38" s="40"/>
      <c r="LP38" s="40"/>
      <c r="LQ38" s="40"/>
      <c r="LR38" s="40"/>
      <c r="LS38" s="40"/>
      <c r="LT38" s="40"/>
      <c r="LU38" s="40"/>
      <c r="LV38" s="40"/>
      <c r="LW38" s="40"/>
      <c r="LX38" s="40"/>
      <c r="LY38" s="40"/>
      <c r="LZ38" s="40"/>
      <c r="MA38" s="40"/>
      <c r="MB38" s="40"/>
      <c r="MC38" s="40"/>
      <c r="MD38" s="40"/>
      <c r="ME38" s="40"/>
      <c r="MF38" s="40"/>
      <c r="MG38" s="40"/>
      <c r="MH38" s="40"/>
      <c r="MI38" s="40"/>
      <c r="MJ38" s="40"/>
      <c r="MK38" s="40"/>
      <c r="ML38" s="40"/>
      <c r="MM38" s="40"/>
      <c r="MN38" s="40"/>
      <c r="MO38" s="40"/>
      <c r="MP38" s="40"/>
      <c r="MQ38" s="40"/>
      <c r="MR38" s="40"/>
      <c r="MS38" s="40"/>
      <c r="MT38" s="40"/>
      <c r="MU38" s="40"/>
      <c r="MV38" s="40"/>
      <c r="MW38" s="40"/>
      <c r="MX38" s="40"/>
      <c r="MY38" s="40"/>
      <c r="MZ38" s="40"/>
      <c r="NA38" s="40"/>
      <c r="NB38" s="40"/>
      <c r="NC38" s="40"/>
      <c r="ND38" s="40"/>
      <c r="NE38" s="40"/>
      <c r="NF38" s="40"/>
      <c r="NG38" s="40"/>
      <c r="NH38" s="40"/>
      <c r="NI38" s="40"/>
      <c r="NJ38" s="40"/>
      <c r="NK38" s="40"/>
      <c r="NL38" s="40"/>
      <c r="NM38" s="40"/>
      <c r="NN38" s="40"/>
      <c r="NO38" s="40"/>
      <c r="NP38" s="40"/>
      <c r="NQ38" s="40"/>
      <c r="NR38" s="40"/>
      <c r="NS38" s="40"/>
      <c r="NT38" s="40"/>
      <c r="NU38" s="40"/>
      <c r="NV38" s="40"/>
      <c r="NW38" s="40"/>
      <c r="NX38" s="40"/>
      <c r="NY38" s="40"/>
      <c r="NZ38" s="40"/>
      <c r="OA38" s="40"/>
      <c r="OB38" s="40"/>
      <c r="OC38" s="40"/>
    </row>
    <row r="39" spans="1:393" ht="25.15" customHeight="1" x14ac:dyDescent="0.25">
      <c r="B39" s="81" t="str">
        <f t="shared" si="435"/>
        <v/>
      </c>
      <c r="C39" s="33"/>
      <c r="D39" s="82" t="str">
        <f>IFERROR(VLOOKUP(C39,Tabla_Equipos[],2,FALSE),"")</f>
        <v/>
      </c>
      <c r="E39" s="43"/>
      <c r="F39" s="30"/>
      <c r="G39" s="27"/>
      <c r="H39" s="130" t="str">
        <f>IFERROR(VLOOKUP(C39,Tabla_Equipos[],5,FALSE),"")</f>
        <v/>
      </c>
      <c r="I39" s="130" t="str">
        <f t="shared" si="436"/>
        <v/>
      </c>
      <c r="J39" s="27"/>
      <c r="K39" s="83" t="str">
        <f t="shared" ca="1" si="437"/>
        <v/>
      </c>
      <c r="L39" s="84" t="str" cm="1">
        <f t="array" aca="1" ref="L39" ca="1">IFERROR(SUM((($W$9:$OC$9&gt;=$F39)*(MOD($W$9:$OC$9-$F39,$K39)+1)=1)*1),"")</f>
        <v/>
      </c>
      <c r="M39" s="85" t="str">
        <f t="shared" ca="1" si="443"/>
        <v/>
      </c>
      <c r="N39" s="86" t="str">
        <f t="shared" ca="1" si="443"/>
        <v/>
      </c>
      <c r="O39" s="87" t="str">
        <f t="shared" ca="1" si="443"/>
        <v/>
      </c>
      <c r="P39" s="88" t="str">
        <f t="shared" ca="1" si="438"/>
        <v/>
      </c>
      <c r="Q39" s="89" t="str">
        <f t="shared" ca="1" si="439"/>
        <v/>
      </c>
      <c r="R39" s="89" t="str">
        <f t="shared" ca="1" si="440"/>
        <v/>
      </c>
      <c r="S39" s="90" t="str" cm="1">
        <f t="array" aca="1" ref="S39" ca="1">IFERROR(INDEX($W$9:$OC$9,MATCH("P",W39:OC39,0)),IFERROR(INDEX($W$9:$OC$9,1,MATCH(M39+O39+1,($W$9:$OC$9&gt;=$F39)*(QUOTIENT($W$9:$OC$9-$F39,$K39)+1),0)),""))</f>
        <v/>
      </c>
      <c r="T39" s="91" t="str">
        <f t="shared" ca="1" si="441"/>
        <v/>
      </c>
      <c r="U39" s="91" t="str">
        <f t="shared" si="442"/>
        <v/>
      </c>
      <c r="V39" s="21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40"/>
      <c r="JX39" s="40"/>
      <c r="JY39" s="40"/>
      <c r="JZ39" s="40"/>
      <c r="KA39" s="40"/>
      <c r="KB39" s="40"/>
      <c r="KC39" s="40"/>
      <c r="KD39" s="40"/>
      <c r="KE39" s="40"/>
      <c r="KF39" s="40"/>
      <c r="KG39" s="40"/>
      <c r="KH39" s="40"/>
      <c r="KI39" s="40"/>
      <c r="KJ39" s="40"/>
      <c r="KK39" s="40"/>
      <c r="KL39" s="40"/>
      <c r="KM39" s="40"/>
      <c r="KN39" s="40"/>
      <c r="KO39" s="40"/>
      <c r="KP39" s="40"/>
      <c r="KQ39" s="40"/>
      <c r="KR39" s="40"/>
      <c r="KS39" s="40"/>
      <c r="KT39" s="40"/>
      <c r="KU39" s="40"/>
      <c r="KV39" s="40"/>
      <c r="KW39" s="40"/>
      <c r="KX39" s="40"/>
      <c r="KY39" s="40"/>
      <c r="KZ39" s="40"/>
      <c r="LA39" s="40"/>
      <c r="LB39" s="40"/>
      <c r="LC39" s="40"/>
      <c r="LD39" s="40"/>
      <c r="LE39" s="40"/>
      <c r="LF39" s="40"/>
      <c r="LG39" s="40"/>
      <c r="LH39" s="40"/>
      <c r="LI39" s="40"/>
      <c r="LJ39" s="40"/>
      <c r="LK39" s="40"/>
      <c r="LL39" s="40"/>
      <c r="LM39" s="40"/>
      <c r="LN39" s="40"/>
      <c r="LO39" s="40"/>
      <c r="LP39" s="40"/>
      <c r="LQ39" s="40"/>
      <c r="LR39" s="40"/>
      <c r="LS39" s="40"/>
      <c r="LT39" s="40"/>
      <c r="LU39" s="40"/>
      <c r="LV39" s="40"/>
      <c r="LW39" s="40"/>
      <c r="LX39" s="40"/>
      <c r="LY39" s="40"/>
      <c r="LZ39" s="40"/>
      <c r="MA39" s="40"/>
      <c r="MB39" s="40"/>
      <c r="MC39" s="40"/>
      <c r="MD39" s="40"/>
      <c r="ME39" s="40"/>
      <c r="MF39" s="40"/>
      <c r="MG39" s="40"/>
      <c r="MH39" s="40"/>
      <c r="MI39" s="40"/>
      <c r="MJ39" s="40"/>
      <c r="MK39" s="40"/>
      <c r="ML39" s="40"/>
      <c r="MM39" s="40"/>
      <c r="MN39" s="40"/>
      <c r="MO39" s="40"/>
      <c r="MP39" s="40"/>
      <c r="MQ39" s="40"/>
      <c r="MR39" s="40"/>
      <c r="MS39" s="40"/>
      <c r="MT39" s="40"/>
      <c r="MU39" s="40"/>
      <c r="MV39" s="40"/>
      <c r="MW39" s="40"/>
      <c r="MX39" s="40"/>
      <c r="MY39" s="40"/>
      <c r="MZ39" s="40"/>
      <c r="NA39" s="40"/>
      <c r="NB39" s="40"/>
      <c r="NC39" s="40"/>
      <c r="ND39" s="40"/>
      <c r="NE39" s="40"/>
      <c r="NF39" s="40"/>
      <c r="NG39" s="40"/>
      <c r="NH39" s="40"/>
      <c r="NI39" s="40"/>
      <c r="NJ39" s="40"/>
      <c r="NK39" s="40"/>
      <c r="NL39" s="40"/>
      <c r="NM39" s="40"/>
      <c r="NN39" s="40"/>
      <c r="NO39" s="40"/>
      <c r="NP39" s="40"/>
      <c r="NQ39" s="40"/>
      <c r="NR39" s="40"/>
      <c r="NS39" s="40"/>
      <c r="NT39" s="40"/>
      <c r="NU39" s="40"/>
      <c r="NV39" s="40"/>
      <c r="NW39" s="40"/>
      <c r="NX39" s="40"/>
      <c r="NY39" s="40"/>
      <c r="NZ39" s="40"/>
      <c r="OA39" s="40"/>
      <c r="OB39" s="40"/>
      <c r="OC39" s="40"/>
    </row>
    <row r="40" spans="1:393" ht="25.15" customHeight="1" x14ac:dyDescent="0.25">
      <c r="B40" s="81" t="str">
        <f t="shared" si="435"/>
        <v/>
      </c>
      <c r="C40" s="33"/>
      <c r="D40" s="82" t="str">
        <f>IFERROR(VLOOKUP(C40,Tabla_Equipos[],2,FALSE),"")</f>
        <v/>
      </c>
      <c r="E40" s="43"/>
      <c r="F40" s="30"/>
      <c r="G40" s="27"/>
      <c r="H40" s="130" t="str">
        <f>IFERROR(VLOOKUP(C40,Tabla_Equipos[],5,FALSE),"")</f>
        <v/>
      </c>
      <c r="I40" s="130" t="str">
        <f t="shared" si="436"/>
        <v/>
      </c>
      <c r="J40" s="27"/>
      <c r="K40" s="83" t="str">
        <f t="shared" ca="1" si="437"/>
        <v/>
      </c>
      <c r="L40" s="84" t="str" cm="1">
        <f t="array" aca="1" ref="L40" ca="1">IFERROR(SUM((($W$9:$OC$9&gt;=$F40)*(MOD($W$9:$OC$9-$F40,$K40)+1)=1)*1),"")</f>
        <v/>
      </c>
      <c r="M40" s="85" t="str">
        <f t="shared" ca="1" si="443"/>
        <v/>
      </c>
      <c r="N40" s="86" t="str">
        <f t="shared" ca="1" si="443"/>
        <v/>
      </c>
      <c r="O40" s="87" t="str">
        <f t="shared" ca="1" si="443"/>
        <v/>
      </c>
      <c r="P40" s="88" t="str">
        <f t="shared" ca="1" si="438"/>
        <v/>
      </c>
      <c r="Q40" s="89" t="str">
        <f t="shared" ca="1" si="439"/>
        <v/>
      </c>
      <c r="R40" s="89" t="str">
        <f t="shared" ca="1" si="440"/>
        <v/>
      </c>
      <c r="S40" s="90" t="str" cm="1">
        <f t="array" aca="1" ref="S40" ca="1">IFERROR(INDEX($W$9:$OC$9,MATCH("P",W40:OC40,0)),IFERROR(INDEX($W$9:$OC$9,1,MATCH(M40+O40+1,($W$9:$OC$9&gt;=$F40)*(QUOTIENT($W$9:$OC$9-$F40,$K40)+1),0)),""))</f>
        <v/>
      </c>
      <c r="T40" s="91" t="str">
        <f t="shared" ca="1" si="441"/>
        <v/>
      </c>
      <c r="U40" s="91" t="str">
        <f t="shared" si="442"/>
        <v/>
      </c>
      <c r="V40" s="21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  <c r="JP40" s="40"/>
      <c r="JQ40" s="40"/>
      <c r="JR40" s="40"/>
      <c r="JS40" s="40"/>
      <c r="JT40" s="40"/>
      <c r="JU40" s="40"/>
      <c r="JV40" s="40"/>
      <c r="JW40" s="40"/>
      <c r="JX40" s="40"/>
      <c r="JY40" s="40"/>
      <c r="JZ40" s="40"/>
      <c r="KA40" s="40"/>
      <c r="KB40" s="40"/>
      <c r="KC40" s="40"/>
      <c r="KD40" s="40"/>
      <c r="KE40" s="40"/>
      <c r="KF40" s="40"/>
      <c r="KG40" s="40"/>
      <c r="KH40" s="40"/>
      <c r="KI40" s="40"/>
      <c r="KJ40" s="40"/>
      <c r="KK40" s="40"/>
      <c r="KL40" s="40"/>
      <c r="KM40" s="40"/>
      <c r="KN40" s="40"/>
      <c r="KO40" s="40"/>
      <c r="KP40" s="40"/>
      <c r="KQ40" s="40"/>
      <c r="KR40" s="40"/>
      <c r="KS40" s="40"/>
      <c r="KT40" s="40"/>
      <c r="KU40" s="40"/>
      <c r="KV40" s="40"/>
      <c r="KW40" s="40"/>
      <c r="KX40" s="40"/>
      <c r="KY40" s="40"/>
      <c r="KZ40" s="40"/>
      <c r="LA40" s="40"/>
      <c r="LB40" s="40"/>
      <c r="LC40" s="40"/>
      <c r="LD40" s="40"/>
      <c r="LE40" s="40"/>
      <c r="LF40" s="40"/>
      <c r="LG40" s="40"/>
      <c r="LH40" s="40"/>
      <c r="LI40" s="40"/>
      <c r="LJ40" s="40"/>
      <c r="LK40" s="40"/>
      <c r="LL40" s="40"/>
      <c r="LM40" s="40"/>
      <c r="LN40" s="40"/>
      <c r="LO40" s="40"/>
      <c r="LP40" s="40"/>
      <c r="LQ40" s="40"/>
      <c r="LR40" s="40"/>
      <c r="LS40" s="40"/>
      <c r="LT40" s="40"/>
      <c r="LU40" s="40"/>
      <c r="LV40" s="40"/>
      <c r="LW40" s="40"/>
      <c r="LX40" s="40"/>
      <c r="LY40" s="40"/>
      <c r="LZ40" s="40"/>
      <c r="MA40" s="40"/>
      <c r="MB40" s="40"/>
      <c r="MC40" s="40"/>
      <c r="MD40" s="40"/>
      <c r="ME40" s="40"/>
      <c r="MF40" s="40"/>
      <c r="MG40" s="40"/>
      <c r="MH40" s="40"/>
      <c r="MI40" s="40"/>
      <c r="MJ40" s="40"/>
      <c r="MK40" s="40"/>
      <c r="ML40" s="40"/>
      <c r="MM40" s="40"/>
      <c r="MN40" s="40"/>
      <c r="MO40" s="40"/>
      <c r="MP40" s="40"/>
      <c r="MQ40" s="40"/>
      <c r="MR40" s="40"/>
      <c r="MS40" s="40"/>
      <c r="MT40" s="40"/>
      <c r="MU40" s="40"/>
      <c r="MV40" s="40"/>
      <c r="MW40" s="40"/>
      <c r="MX40" s="40"/>
      <c r="MY40" s="40"/>
      <c r="MZ40" s="40"/>
      <c r="NA40" s="40"/>
      <c r="NB40" s="40"/>
      <c r="NC40" s="40"/>
      <c r="ND40" s="40"/>
      <c r="NE40" s="40"/>
      <c r="NF40" s="40"/>
      <c r="NG40" s="40"/>
      <c r="NH40" s="40"/>
      <c r="NI40" s="40"/>
      <c r="NJ40" s="40"/>
      <c r="NK40" s="40"/>
      <c r="NL40" s="40"/>
      <c r="NM40" s="40"/>
      <c r="NN40" s="40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</row>
    <row r="41" spans="1:393" ht="25.15" customHeight="1" x14ac:dyDescent="0.25">
      <c r="B41" s="81" t="str">
        <f t="shared" si="435"/>
        <v/>
      </c>
      <c r="C41" s="33"/>
      <c r="D41" s="82" t="str">
        <f>IFERROR(VLOOKUP(C41,Tabla_Equipos[],2,FALSE),"")</f>
        <v/>
      </c>
      <c r="E41" s="43"/>
      <c r="F41" s="30"/>
      <c r="G41" s="27"/>
      <c r="H41" s="130" t="str">
        <f>IFERROR(VLOOKUP(C41,Tabla_Equipos[],5,FALSE),"")</f>
        <v/>
      </c>
      <c r="I41" s="130" t="str">
        <f t="shared" si="436"/>
        <v/>
      </c>
      <c r="J41" s="27"/>
      <c r="K41" s="83" t="str">
        <f t="shared" ca="1" si="437"/>
        <v/>
      </c>
      <c r="L41" s="84" t="str" cm="1">
        <f t="array" aca="1" ref="L41" ca="1">IFERROR(SUM((($W$9:$OC$9&gt;=$F41)*(MOD($W$9:$OC$9-$F41,$K41)+1)=1)*1),"")</f>
        <v/>
      </c>
      <c r="M41" s="85" t="str">
        <f t="shared" ca="1" si="443"/>
        <v/>
      </c>
      <c r="N41" s="86" t="str">
        <f t="shared" ca="1" si="443"/>
        <v/>
      </c>
      <c r="O41" s="87" t="str">
        <f t="shared" ca="1" si="443"/>
        <v/>
      </c>
      <c r="P41" s="88" t="str">
        <f t="shared" ca="1" si="438"/>
        <v/>
      </c>
      <c r="Q41" s="89" t="str">
        <f t="shared" ca="1" si="439"/>
        <v/>
      </c>
      <c r="R41" s="89" t="str">
        <f t="shared" ca="1" si="440"/>
        <v/>
      </c>
      <c r="S41" s="90" t="str" cm="1">
        <f t="array" aca="1" ref="S41" ca="1">IFERROR(INDEX($W$9:$OC$9,MATCH("P",W41:OC41,0)),IFERROR(INDEX($W$9:$OC$9,1,MATCH(M41+O41+1,($W$9:$OC$9&gt;=$F41)*(QUOTIENT($W$9:$OC$9-$F41,$K41)+1),0)),""))</f>
        <v/>
      </c>
      <c r="T41" s="91" t="str">
        <f t="shared" ca="1" si="441"/>
        <v/>
      </c>
      <c r="U41" s="91" t="str">
        <f t="shared" si="442"/>
        <v/>
      </c>
      <c r="V41" s="21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40"/>
      <c r="JC41" s="40"/>
      <c r="JD41" s="40"/>
      <c r="JE41" s="40"/>
      <c r="JF41" s="40"/>
      <c r="JG41" s="40"/>
      <c r="JH41" s="40"/>
      <c r="JI41" s="40"/>
      <c r="JJ41" s="40"/>
      <c r="JK41" s="40"/>
      <c r="JL41" s="40"/>
      <c r="JM41" s="40"/>
      <c r="JN41" s="40"/>
      <c r="JO41" s="40"/>
      <c r="JP41" s="40"/>
      <c r="JQ41" s="40"/>
      <c r="JR41" s="40"/>
      <c r="JS41" s="40"/>
      <c r="JT41" s="40"/>
      <c r="JU41" s="40"/>
      <c r="JV41" s="40"/>
      <c r="JW41" s="40"/>
      <c r="JX41" s="40"/>
      <c r="JY41" s="40"/>
      <c r="JZ41" s="40"/>
      <c r="KA41" s="40"/>
      <c r="KB41" s="40"/>
      <c r="KC41" s="40"/>
      <c r="KD41" s="40"/>
      <c r="KE41" s="40"/>
      <c r="KF41" s="40"/>
      <c r="KG41" s="40"/>
      <c r="KH41" s="40"/>
      <c r="KI41" s="40"/>
      <c r="KJ41" s="40"/>
      <c r="KK41" s="40"/>
      <c r="KL41" s="40"/>
      <c r="KM41" s="40"/>
      <c r="KN41" s="40"/>
      <c r="KO41" s="40"/>
      <c r="KP41" s="40"/>
      <c r="KQ41" s="40"/>
      <c r="KR41" s="40"/>
      <c r="KS41" s="40"/>
      <c r="KT41" s="40"/>
      <c r="KU41" s="40"/>
      <c r="KV41" s="40"/>
      <c r="KW41" s="40"/>
      <c r="KX41" s="40"/>
      <c r="KY41" s="40"/>
      <c r="KZ41" s="40"/>
      <c r="LA41" s="40"/>
      <c r="LB41" s="40"/>
      <c r="LC41" s="40"/>
      <c r="LD41" s="40"/>
      <c r="LE41" s="40"/>
      <c r="LF41" s="40"/>
      <c r="LG41" s="40"/>
      <c r="LH41" s="40"/>
      <c r="LI41" s="40"/>
      <c r="LJ41" s="40"/>
      <c r="LK41" s="40"/>
      <c r="LL41" s="40"/>
      <c r="LM41" s="40"/>
      <c r="LN41" s="40"/>
      <c r="LO41" s="40"/>
      <c r="LP41" s="40"/>
      <c r="LQ41" s="40"/>
      <c r="LR41" s="40"/>
      <c r="LS41" s="40"/>
      <c r="LT41" s="40"/>
      <c r="LU41" s="40"/>
      <c r="LV41" s="40"/>
      <c r="LW41" s="40"/>
      <c r="LX41" s="40"/>
      <c r="LY41" s="40"/>
      <c r="LZ41" s="40"/>
      <c r="MA41" s="40"/>
      <c r="MB41" s="40"/>
      <c r="MC41" s="40"/>
      <c r="MD41" s="40"/>
      <c r="ME41" s="40"/>
      <c r="MF41" s="40"/>
      <c r="MG41" s="40"/>
      <c r="MH41" s="40"/>
      <c r="MI41" s="40"/>
      <c r="MJ41" s="40"/>
      <c r="MK41" s="40"/>
      <c r="ML41" s="40"/>
      <c r="MM41" s="40"/>
      <c r="MN41" s="40"/>
      <c r="MO41" s="40"/>
      <c r="MP41" s="40"/>
      <c r="MQ41" s="40"/>
      <c r="MR41" s="40"/>
      <c r="MS41" s="40"/>
      <c r="MT41" s="40"/>
      <c r="MU41" s="40"/>
      <c r="MV41" s="40"/>
      <c r="MW41" s="40"/>
      <c r="MX41" s="40"/>
      <c r="MY41" s="40"/>
      <c r="MZ41" s="40"/>
      <c r="NA41" s="40"/>
      <c r="NB41" s="40"/>
      <c r="NC41" s="40"/>
      <c r="ND41" s="40"/>
      <c r="NE41" s="40"/>
      <c r="NF41" s="40"/>
      <c r="NG41" s="40"/>
      <c r="NH41" s="40"/>
      <c r="NI41" s="40"/>
      <c r="NJ41" s="40"/>
      <c r="NK41" s="40"/>
      <c r="NL41" s="40"/>
      <c r="NM41" s="40"/>
      <c r="NN41" s="40"/>
      <c r="NO41" s="40"/>
      <c r="NP41" s="40"/>
      <c r="NQ41" s="40"/>
      <c r="NR41" s="40"/>
      <c r="NS41" s="40"/>
      <c r="NT41" s="40"/>
      <c r="NU41" s="40"/>
      <c r="NV41" s="40"/>
      <c r="NW41" s="40"/>
      <c r="NX41" s="40"/>
      <c r="NY41" s="40"/>
      <c r="NZ41" s="40"/>
      <c r="OA41" s="40"/>
      <c r="OB41" s="40"/>
      <c r="OC41" s="40"/>
    </row>
    <row r="42" spans="1:393" ht="25.15" customHeight="1" x14ac:dyDescent="0.25">
      <c r="B42" s="81" t="str">
        <f t="shared" si="435"/>
        <v/>
      </c>
      <c r="C42" s="33"/>
      <c r="D42" s="82" t="str">
        <f>IFERROR(VLOOKUP(C42,Tabla_Equipos[],2,FALSE),"")</f>
        <v/>
      </c>
      <c r="E42" s="43"/>
      <c r="F42" s="30"/>
      <c r="G42" s="27"/>
      <c r="H42" s="130" t="str">
        <f>IFERROR(VLOOKUP(C42,Tabla_Equipos[],5,FALSE),"")</f>
        <v/>
      </c>
      <c r="I42" s="130" t="str">
        <f t="shared" si="436"/>
        <v/>
      </c>
      <c r="J42" s="27"/>
      <c r="K42" s="83" t="str">
        <f t="shared" ca="1" si="437"/>
        <v/>
      </c>
      <c r="L42" s="84" t="str" cm="1">
        <f t="array" aca="1" ref="L42" ca="1">IFERROR(SUM((($W$9:$OC$9&gt;=$F42)*(MOD($W$9:$OC$9-$F42,$K42)+1)=1)*1),"")</f>
        <v/>
      </c>
      <c r="M42" s="85" t="str">
        <f t="shared" ca="1" si="443"/>
        <v/>
      </c>
      <c r="N42" s="86" t="str">
        <f t="shared" ca="1" si="443"/>
        <v/>
      </c>
      <c r="O42" s="87" t="str">
        <f t="shared" ca="1" si="443"/>
        <v/>
      </c>
      <c r="P42" s="88" t="str">
        <f t="shared" ca="1" si="438"/>
        <v/>
      </c>
      <c r="Q42" s="89" t="str">
        <f t="shared" ca="1" si="439"/>
        <v/>
      </c>
      <c r="R42" s="89" t="str">
        <f t="shared" ca="1" si="440"/>
        <v/>
      </c>
      <c r="S42" s="90" t="str" cm="1">
        <f t="array" aca="1" ref="S42" ca="1">IFERROR(INDEX($W$9:$OC$9,MATCH("P",W42:OC42,0)),IFERROR(INDEX($W$9:$OC$9,1,MATCH(M42+O42+1,($W$9:$OC$9&gt;=$F42)*(QUOTIENT($W$9:$OC$9-$F42,$K42)+1),0)),""))</f>
        <v/>
      </c>
      <c r="T42" s="91" t="str">
        <f t="shared" ca="1" si="441"/>
        <v/>
      </c>
      <c r="U42" s="91" t="str">
        <f t="shared" si="442"/>
        <v/>
      </c>
      <c r="V42" s="21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  <c r="JP42" s="40"/>
      <c r="JQ42" s="40"/>
      <c r="JR42" s="40"/>
      <c r="JS42" s="40"/>
      <c r="JT42" s="40"/>
      <c r="JU42" s="40"/>
      <c r="JV42" s="40"/>
      <c r="JW42" s="40"/>
      <c r="JX42" s="40"/>
      <c r="JY42" s="40"/>
      <c r="JZ42" s="40"/>
      <c r="KA42" s="40"/>
      <c r="KB42" s="40"/>
      <c r="KC42" s="40"/>
      <c r="KD42" s="40"/>
      <c r="KE42" s="40"/>
      <c r="KF42" s="40"/>
      <c r="KG42" s="40"/>
      <c r="KH42" s="40"/>
      <c r="KI42" s="40"/>
      <c r="KJ42" s="40"/>
      <c r="KK42" s="40"/>
      <c r="KL42" s="40"/>
      <c r="KM42" s="40"/>
      <c r="KN42" s="40"/>
      <c r="KO42" s="40"/>
      <c r="KP42" s="40"/>
      <c r="KQ42" s="40"/>
      <c r="KR42" s="40"/>
      <c r="KS42" s="40"/>
      <c r="KT42" s="40"/>
      <c r="KU42" s="40"/>
      <c r="KV42" s="40"/>
      <c r="KW42" s="40"/>
      <c r="KX42" s="40"/>
      <c r="KY42" s="40"/>
      <c r="KZ42" s="40"/>
      <c r="LA42" s="40"/>
      <c r="LB42" s="40"/>
      <c r="LC42" s="40"/>
      <c r="LD42" s="40"/>
      <c r="LE42" s="40"/>
      <c r="LF42" s="40"/>
      <c r="LG42" s="40"/>
      <c r="LH42" s="40"/>
      <c r="LI42" s="40"/>
      <c r="LJ42" s="40"/>
      <c r="LK42" s="40"/>
      <c r="LL42" s="40"/>
      <c r="LM42" s="40"/>
      <c r="LN42" s="40"/>
      <c r="LO42" s="40"/>
      <c r="LP42" s="40"/>
      <c r="LQ42" s="40"/>
      <c r="LR42" s="40"/>
      <c r="LS42" s="40"/>
      <c r="LT42" s="40"/>
      <c r="LU42" s="40"/>
      <c r="LV42" s="40"/>
      <c r="LW42" s="40"/>
      <c r="LX42" s="40"/>
      <c r="LY42" s="40"/>
      <c r="LZ42" s="40"/>
      <c r="MA42" s="40"/>
      <c r="MB42" s="40"/>
      <c r="MC42" s="40"/>
      <c r="MD42" s="40"/>
      <c r="ME42" s="40"/>
      <c r="MF42" s="40"/>
      <c r="MG42" s="40"/>
      <c r="MH42" s="40"/>
      <c r="MI42" s="40"/>
      <c r="MJ42" s="40"/>
      <c r="MK42" s="40"/>
      <c r="ML42" s="40"/>
      <c r="MM42" s="40"/>
      <c r="MN42" s="40"/>
      <c r="MO42" s="40"/>
      <c r="MP42" s="40"/>
      <c r="MQ42" s="40"/>
      <c r="MR42" s="40"/>
      <c r="MS42" s="40"/>
      <c r="MT42" s="40"/>
      <c r="MU42" s="40"/>
      <c r="MV42" s="40"/>
      <c r="MW42" s="40"/>
      <c r="MX42" s="40"/>
      <c r="MY42" s="40"/>
      <c r="MZ42" s="40"/>
      <c r="NA42" s="40"/>
      <c r="NB42" s="40"/>
      <c r="NC42" s="40"/>
      <c r="ND42" s="40"/>
      <c r="NE42" s="40"/>
      <c r="NF42" s="40"/>
      <c r="NG42" s="40"/>
      <c r="NH42" s="40"/>
      <c r="NI42" s="40"/>
      <c r="NJ42" s="40"/>
      <c r="NK42" s="40"/>
      <c r="NL42" s="40"/>
      <c r="NM42" s="40"/>
      <c r="NN42" s="40"/>
      <c r="NO42" s="40"/>
      <c r="NP42" s="40"/>
      <c r="NQ42" s="40"/>
      <c r="NR42" s="40"/>
      <c r="NS42" s="40"/>
      <c r="NT42" s="40"/>
      <c r="NU42" s="40"/>
      <c r="NV42" s="40"/>
      <c r="NW42" s="40"/>
      <c r="NX42" s="40"/>
      <c r="NY42" s="40"/>
      <c r="NZ42" s="40"/>
      <c r="OA42" s="40"/>
      <c r="OB42" s="40"/>
      <c r="OC42" s="40"/>
    </row>
    <row r="43" spans="1:393" ht="25.15" customHeight="1" x14ac:dyDescent="0.25">
      <c r="B43" s="81" t="str">
        <f t="shared" si="435"/>
        <v/>
      </c>
      <c r="C43" s="33"/>
      <c r="D43" s="82" t="str">
        <f>IFERROR(VLOOKUP(C43,Tabla_Equipos[],2,FALSE),"")</f>
        <v/>
      </c>
      <c r="E43" s="43"/>
      <c r="F43" s="30"/>
      <c r="G43" s="27"/>
      <c r="H43" s="130" t="str">
        <f>IFERROR(VLOOKUP(C43,Tabla_Equipos[],5,FALSE),"")</f>
        <v/>
      </c>
      <c r="I43" s="130" t="str">
        <f t="shared" si="436"/>
        <v/>
      </c>
      <c r="J43" s="27"/>
      <c r="K43" s="83" t="str">
        <f t="shared" ca="1" si="437"/>
        <v/>
      </c>
      <c r="L43" s="84" t="str" cm="1">
        <f t="array" aca="1" ref="L43" ca="1">IFERROR(SUM((($W$9:$OC$9&gt;=$F43)*(MOD($W$9:$OC$9-$F43,$K43)+1)=1)*1),"")</f>
        <v/>
      </c>
      <c r="M43" s="85" t="str">
        <f t="shared" ca="1" si="443"/>
        <v/>
      </c>
      <c r="N43" s="86" t="str">
        <f t="shared" ca="1" si="443"/>
        <v/>
      </c>
      <c r="O43" s="87" t="str">
        <f t="shared" ca="1" si="443"/>
        <v/>
      </c>
      <c r="P43" s="88" t="str">
        <f t="shared" ca="1" si="438"/>
        <v/>
      </c>
      <c r="Q43" s="89" t="str">
        <f t="shared" ca="1" si="439"/>
        <v/>
      </c>
      <c r="R43" s="89" t="str">
        <f t="shared" ca="1" si="440"/>
        <v/>
      </c>
      <c r="S43" s="90" t="str" cm="1">
        <f t="array" aca="1" ref="S43" ca="1">IFERROR(INDEX($W$9:$OC$9,MATCH("P",W43:OC43,0)),IFERROR(INDEX($W$9:$OC$9,1,MATCH(M43+O43+1,($W$9:$OC$9&gt;=$F43)*(QUOTIENT($W$9:$OC$9-$F43,$K43)+1),0)),""))</f>
        <v/>
      </c>
      <c r="T43" s="91" t="str">
        <f t="shared" ca="1" si="441"/>
        <v/>
      </c>
      <c r="U43" s="91" t="str">
        <f t="shared" si="442"/>
        <v/>
      </c>
      <c r="V43" s="21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  <c r="JP43" s="40"/>
      <c r="JQ43" s="40"/>
      <c r="JR43" s="40"/>
      <c r="JS43" s="40"/>
      <c r="JT43" s="40"/>
      <c r="JU43" s="40"/>
      <c r="JV43" s="40"/>
      <c r="JW43" s="40"/>
      <c r="JX43" s="40"/>
      <c r="JY43" s="40"/>
      <c r="JZ43" s="40"/>
      <c r="KA43" s="40"/>
      <c r="KB43" s="40"/>
      <c r="KC43" s="40"/>
      <c r="KD43" s="40"/>
      <c r="KE43" s="40"/>
      <c r="KF43" s="40"/>
      <c r="KG43" s="40"/>
      <c r="KH43" s="40"/>
      <c r="KI43" s="40"/>
      <c r="KJ43" s="40"/>
      <c r="KK43" s="40"/>
      <c r="KL43" s="40"/>
      <c r="KM43" s="40"/>
      <c r="KN43" s="40"/>
      <c r="KO43" s="40"/>
      <c r="KP43" s="40"/>
      <c r="KQ43" s="40"/>
      <c r="KR43" s="40"/>
      <c r="KS43" s="40"/>
      <c r="KT43" s="40"/>
      <c r="KU43" s="40"/>
      <c r="KV43" s="40"/>
      <c r="KW43" s="40"/>
      <c r="KX43" s="40"/>
      <c r="KY43" s="40"/>
      <c r="KZ43" s="40"/>
      <c r="LA43" s="40"/>
      <c r="LB43" s="40"/>
      <c r="LC43" s="40"/>
      <c r="LD43" s="40"/>
      <c r="LE43" s="40"/>
      <c r="LF43" s="40"/>
      <c r="LG43" s="40"/>
      <c r="LH43" s="40"/>
      <c r="LI43" s="40"/>
      <c r="LJ43" s="40"/>
      <c r="LK43" s="40"/>
      <c r="LL43" s="40"/>
      <c r="LM43" s="40"/>
      <c r="LN43" s="40"/>
      <c r="LO43" s="40"/>
      <c r="LP43" s="40"/>
      <c r="LQ43" s="40"/>
      <c r="LR43" s="40"/>
      <c r="LS43" s="40"/>
      <c r="LT43" s="40"/>
      <c r="LU43" s="40"/>
      <c r="LV43" s="40"/>
      <c r="LW43" s="40"/>
      <c r="LX43" s="40"/>
      <c r="LY43" s="40"/>
      <c r="LZ43" s="40"/>
      <c r="MA43" s="40"/>
      <c r="MB43" s="40"/>
      <c r="MC43" s="40"/>
      <c r="MD43" s="40"/>
      <c r="ME43" s="40"/>
      <c r="MF43" s="40"/>
      <c r="MG43" s="40"/>
      <c r="MH43" s="40"/>
      <c r="MI43" s="40"/>
      <c r="MJ43" s="40"/>
      <c r="MK43" s="40"/>
      <c r="ML43" s="40"/>
      <c r="MM43" s="40"/>
      <c r="MN43" s="40"/>
      <c r="MO43" s="40"/>
      <c r="MP43" s="40"/>
      <c r="MQ43" s="40"/>
      <c r="MR43" s="40"/>
      <c r="MS43" s="40"/>
      <c r="MT43" s="40"/>
      <c r="MU43" s="40"/>
      <c r="MV43" s="40"/>
      <c r="MW43" s="40"/>
      <c r="MX43" s="40"/>
      <c r="MY43" s="40"/>
      <c r="MZ43" s="40"/>
      <c r="NA43" s="40"/>
      <c r="NB43" s="40"/>
      <c r="NC43" s="40"/>
      <c r="ND43" s="40"/>
      <c r="NE43" s="40"/>
      <c r="NF43" s="40"/>
      <c r="NG43" s="40"/>
      <c r="NH43" s="40"/>
      <c r="NI43" s="40"/>
      <c r="NJ43" s="40"/>
      <c r="NK43" s="40"/>
      <c r="NL43" s="40"/>
      <c r="NM43" s="40"/>
      <c r="NN43" s="40"/>
      <c r="NO43" s="40"/>
      <c r="NP43" s="40"/>
      <c r="NQ43" s="40"/>
      <c r="NR43" s="40"/>
      <c r="NS43" s="40"/>
      <c r="NT43" s="40"/>
      <c r="NU43" s="40"/>
      <c r="NV43" s="40"/>
      <c r="NW43" s="40"/>
      <c r="NX43" s="40"/>
      <c r="NY43" s="40"/>
      <c r="NZ43" s="40"/>
      <c r="OA43" s="40"/>
      <c r="OB43" s="40"/>
      <c r="OC43" s="40"/>
    </row>
    <row r="44" spans="1:393" ht="25.15" customHeight="1" x14ac:dyDescent="0.25">
      <c r="B44" s="81" t="str">
        <f t="shared" si="435"/>
        <v/>
      </c>
      <c r="C44" s="33"/>
      <c r="D44" s="82" t="str">
        <f>IFERROR(VLOOKUP(C44,Tabla_Equipos[],2,FALSE),"")</f>
        <v/>
      </c>
      <c r="E44" s="43"/>
      <c r="F44" s="30"/>
      <c r="G44" s="27"/>
      <c r="H44" s="130" t="str">
        <f>IFERROR(VLOOKUP(C44,Tabla_Equipos[],5,FALSE),"")</f>
        <v/>
      </c>
      <c r="I44" s="130" t="str">
        <f t="shared" si="436"/>
        <v/>
      </c>
      <c r="J44" s="27"/>
      <c r="K44" s="83" t="str">
        <f t="shared" ca="1" si="437"/>
        <v/>
      </c>
      <c r="L44" s="84" t="str" cm="1">
        <f t="array" aca="1" ref="L44" ca="1">IFERROR(SUM((($W$9:$OC$9&gt;=$F44)*(MOD($W$9:$OC$9-$F44,$K44)+1)=1)*1),"")</f>
        <v/>
      </c>
      <c r="M44" s="85" t="str">
        <f t="shared" ca="1" si="443"/>
        <v/>
      </c>
      <c r="N44" s="86" t="str">
        <f t="shared" ca="1" si="443"/>
        <v/>
      </c>
      <c r="O44" s="87" t="str">
        <f t="shared" ca="1" si="443"/>
        <v/>
      </c>
      <c r="P44" s="88" t="str">
        <f t="shared" ca="1" si="438"/>
        <v/>
      </c>
      <c r="Q44" s="89" t="str">
        <f t="shared" ca="1" si="439"/>
        <v/>
      </c>
      <c r="R44" s="89" t="str">
        <f t="shared" ca="1" si="440"/>
        <v/>
      </c>
      <c r="S44" s="90" t="str" cm="1">
        <f t="array" aca="1" ref="S44" ca="1">IFERROR(INDEX($W$9:$OC$9,MATCH("P",W44:OC44,0)),IFERROR(INDEX($W$9:$OC$9,1,MATCH(M44+O44+1,($W$9:$OC$9&gt;=$F44)*(QUOTIENT($W$9:$OC$9-$F44,$K44)+1),0)),""))</f>
        <v/>
      </c>
      <c r="T44" s="91" t="str">
        <f t="shared" ca="1" si="441"/>
        <v/>
      </c>
      <c r="U44" s="91" t="str">
        <f t="shared" si="442"/>
        <v/>
      </c>
      <c r="V44" s="21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  <c r="JP44" s="40"/>
      <c r="JQ44" s="40"/>
      <c r="JR44" s="40"/>
      <c r="JS44" s="40"/>
      <c r="JT44" s="40"/>
      <c r="JU44" s="40"/>
      <c r="JV44" s="40"/>
      <c r="JW44" s="40"/>
      <c r="JX44" s="40"/>
      <c r="JY44" s="40"/>
      <c r="JZ44" s="40"/>
      <c r="KA44" s="40"/>
      <c r="KB44" s="40"/>
      <c r="KC44" s="40"/>
      <c r="KD44" s="40"/>
      <c r="KE44" s="40"/>
      <c r="KF44" s="40"/>
      <c r="KG44" s="40"/>
      <c r="KH44" s="40"/>
      <c r="KI44" s="40"/>
      <c r="KJ44" s="40"/>
      <c r="KK44" s="40"/>
      <c r="KL44" s="40"/>
      <c r="KM44" s="40"/>
      <c r="KN44" s="40"/>
      <c r="KO44" s="40"/>
      <c r="KP44" s="40"/>
      <c r="KQ44" s="40"/>
      <c r="KR44" s="40"/>
      <c r="KS44" s="40"/>
      <c r="KT44" s="40"/>
      <c r="KU44" s="40"/>
      <c r="KV44" s="40"/>
      <c r="KW44" s="40"/>
      <c r="KX44" s="40"/>
      <c r="KY44" s="40"/>
      <c r="KZ44" s="40"/>
      <c r="LA44" s="40"/>
      <c r="LB44" s="40"/>
      <c r="LC44" s="40"/>
      <c r="LD44" s="40"/>
      <c r="LE44" s="40"/>
      <c r="LF44" s="40"/>
      <c r="LG44" s="40"/>
      <c r="LH44" s="40"/>
      <c r="LI44" s="40"/>
      <c r="LJ44" s="40"/>
      <c r="LK44" s="40"/>
      <c r="LL44" s="40"/>
      <c r="LM44" s="40"/>
      <c r="LN44" s="40"/>
      <c r="LO44" s="40"/>
      <c r="LP44" s="40"/>
      <c r="LQ44" s="40"/>
      <c r="LR44" s="40"/>
      <c r="LS44" s="40"/>
      <c r="LT44" s="40"/>
      <c r="LU44" s="40"/>
      <c r="LV44" s="40"/>
      <c r="LW44" s="40"/>
      <c r="LX44" s="40"/>
      <c r="LY44" s="40"/>
      <c r="LZ44" s="40"/>
      <c r="MA44" s="40"/>
      <c r="MB44" s="40"/>
      <c r="MC44" s="40"/>
      <c r="MD44" s="40"/>
      <c r="ME44" s="40"/>
      <c r="MF44" s="40"/>
      <c r="MG44" s="40"/>
      <c r="MH44" s="40"/>
      <c r="MI44" s="40"/>
      <c r="MJ44" s="40"/>
      <c r="MK44" s="40"/>
      <c r="ML44" s="40"/>
      <c r="MM44" s="40"/>
      <c r="MN44" s="40"/>
      <c r="MO44" s="40"/>
      <c r="MP44" s="40"/>
      <c r="MQ44" s="40"/>
      <c r="MR44" s="40"/>
      <c r="MS44" s="40"/>
      <c r="MT44" s="40"/>
      <c r="MU44" s="40"/>
      <c r="MV44" s="40"/>
      <c r="MW44" s="40"/>
      <c r="MX44" s="40"/>
      <c r="MY44" s="40"/>
      <c r="MZ44" s="40"/>
      <c r="NA44" s="40"/>
      <c r="NB44" s="40"/>
      <c r="NC44" s="40"/>
      <c r="ND44" s="40"/>
      <c r="NE44" s="40"/>
      <c r="NF44" s="40"/>
      <c r="NG44" s="40"/>
      <c r="NH44" s="40"/>
      <c r="NI44" s="40"/>
      <c r="NJ44" s="40"/>
      <c r="NK44" s="40"/>
      <c r="NL44" s="40"/>
      <c r="NM44" s="40"/>
      <c r="NN44" s="40"/>
      <c r="NO44" s="40"/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</row>
    <row r="45" spans="1:393" ht="25.15" customHeight="1" x14ac:dyDescent="0.25">
      <c r="B45" s="81" t="str">
        <f t="shared" si="435"/>
        <v/>
      </c>
      <c r="C45" s="33"/>
      <c r="D45" s="82" t="str">
        <f>IFERROR(VLOOKUP(C45,Tabla_Equipos[],2,FALSE),"")</f>
        <v/>
      </c>
      <c r="E45" s="43"/>
      <c r="F45" s="30"/>
      <c r="G45" s="27"/>
      <c r="H45" s="130" t="str">
        <f>IFERROR(VLOOKUP(C45,Tabla_Equipos[],5,FALSE),"")</f>
        <v/>
      </c>
      <c r="I45" s="130" t="str">
        <f t="shared" si="436"/>
        <v/>
      </c>
      <c r="J45" s="27"/>
      <c r="K45" s="83" t="str">
        <f t="shared" ca="1" si="437"/>
        <v/>
      </c>
      <c r="L45" s="84" t="str" cm="1">
        <f t="array" aca="1" ref="L45" ca="1">IFERROR(SUM((($W$9:$OC$9&gt;=$F45)*(MOD($W$9:$OC$9-$F45,$K45)+1)=1)*1),"")</f>
        <v/>
      </c>
      <c r="M45" s="85" t="str">
        <f t="shared" ca="1" si="443"/>
        <v/>
      </c>
      <c r="N45" s="86" t="str">
        <f t="shared" ca="1" si="443"/>
        <v/>
      </c>
      <c r="O45" s="87" t="str">
        <f t="shared" ca="1" si="443"/>
        <v/>
      </c>
      <c r="P45" s="88" t="str">
        <f t="shared" ca="1" si="438"/>
        <v/>
      </c>
      <c r="Q45" s="89" t="str">
        <f t="shared" ca="1" si="439"/>
        <v/>
      </c>
      <c r="R45" s="89" t="str">
        <f t="shared" ca="1" si="440"/>
        <v/>
      </c>
      <c r="S45" s="90" t="str" cm="1">
        <f t="array" aca="1" ref="S45" ca="1">IFERROR(INDEX($W$9:$OC$9,MATCH("P",W45:OC45,0)),IFERROR(INDEX($W$9:$OC$9,1,MATCH(M45+O45+1,($W$9:$OC$9&gt;=$F45)*(QUOTIENT($W$9:$OC$9-$F45,$K45)+1),0)),""))</f>
        <v/>
      </c>
      <c r="T45" s="91" t="str">
        <f t="shared" ca="1" si="441"/>
        <v/>
      </c>
      <c r="U45" s="91" t="str">
        <f t="shared" si="442"/>
        <v/>
      </c>
      <c r="V45" s="21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40"/>
      <c r="JC45" s="40"/>
      <c r="JD45" s="40"/>
      <c r="JE45" s="40"/>
      <c r="JF45" s="40"/>
      <c r="JG45" s="40"/>
      <c r="JH45" s="40"/>
      <c r="JI45" s="40"/>
      <c r="JJ45" s="40"/>
      <c r="JK45" s="40"/>
      <c r="JL45" s="40"/>
      <c r="JM45" s="40"/>
      <c r="JN45" s="40"/>
      <c r="JO45" s="40"/>
      <c r="JP45" s="40"/>
      <c r="JQ45" s="40"/>
      <c r="JR45" s="40"/>
      <c r="JS45" s="40"/>
      <c r="JT45" s="40"/>
      <c r="JU45" s="40"/>
      <c r="JV45" s="40"/>
      <c r="JW45" s="40"/>
      <c r="JX45" s="40"/>
      <c r="JY45" s="40"/>
      <c r="JZ45" s="40"/>
      <c r="KA45" s="40"/>
      <c r="KB45" s="40"/>
      <c r="KC45" s="40"/>
      <c r="KD45" s="40"/>
      <c r="KE45" s="40"/>
      <c r="KF45" s="40"/>
      <c r="KG45" s="40"/>
      <c r="KH45" s="40"/>
      <c r="KI45" s="40"/>
      <c r="KJ45" s="40"/>
      <c r="KK45" s="40"/>
      <c r="KL45" s="40"/>
      <c r="KM45" s="40"/>
      <c r="KN45" s="40"/>
      <c r="KO45" s="40"/>
      <c r="KP45" s="40"/>
      <c r="KQ45" s="40"/>
      <c r="KR45" s="40"/>
      <c r="KS45" s="40"/>
      <c r="KT45" s="40"/>
      <c r="KU45" s="40"/>
      <c r="KV45" s="40"/>
      <c r="KW45" s="40"/>
      <c r="KX45" s="40"/>
      <c r="KY45" s="40"/>
      <c r="KZ45" s="40"/>
      <c r="LA45" s="40"/>
      <c r="LB45" s="40"/>
      <c r="LC45" s="40"/>
      <c r="LD45" s="40"/>
      <c r="LE45" s="40"/>
      <c r="LF45" s="40"/>
      <c r="LG45" s="40"/>
      <c r="LH45" s="40"/>
      <c r="LI45" s="40"/>
      <c r="LJ45" s="40"/>
      <c r="LK45" s="40"/>
      <c r="LL45" s="40"/>
      <c r="LM45" s="40"/>
      <c r="LN45" s="40"/>
      <c r="LO45" s="40"/>
      <c r="LP45" s="40"/>
      <c r="LQ45" s="40"/>
      <c r="LR45" s="40"/>
      <c r="LS45" s="40"/>
      <c r="LT45" s="40"/>
      <c r="LU45" s="40"/>
      <c r="LV45" s="40"/>
      <c r="LW45" s="40"/>
      <c r="LX45" s="40"/>
      <c r="LY45" s="40"/>
      <c r="LZ45" s="40"/>
      <c r="MA45" s="40"/>
      <c r="MB45" s="40"/>
      <c r="MC45" s="40"/>
      <c r="MD45" s="40"/>
      <c r="ME45" s="40"/>
      <c r="MF45" s="40"/>
      <c r="MG45" s="40"/>
      <c r="MH45" s="40"/>
      <c r="MI45" s="40"/>
      <c r="MJ45" s="40"/>
      <c r="MK45" s="40"/>
      <c r="ML45" s="40"/>
      <c r="MM45" s="40"/>
      <c r="MN45" s="40"/>
      <c r="MO45" s="40"/>
      <c r="MP45" s="40"/>
      <c r="MQ45" s="40"/>
      <c r="MR45" s="40"/>
      <c r="MS45" s="40"/>
      <c r="MT45" s="40"/>
      <c r="MU45" s="40"/>
      <c r="MV45" s="40"/>
      <c r="MW45" s="40"/>
      <c r="MX45" s="40"/>
      <c r="MY45" s="40"/>
      <c r="MZ45" s="40"/>
      <c r="NA45" s="40"/>
      <c r="NB45" s="40"/>
      <c r="NC45" s="40"/>
      <c r="ND45" s="40"/>
      <c r="NE45" s="40"/>
      <c r="NF45" s="40"/>
      <c r="NG45" s="40"/>
      <c r="NH45" s="40"/>
      <c r="NI45" s="40"/>
      <c r="NJ45" s="40"/>
      <c r="NK45" s="40"/>
      <c r="NL45" s="40"/>
      <c r="NM45" s="40"/>
      <c r="NN45" s="40"/>
      <c r="NO45" s="40"/>
      <c r="NP45" s="40"/>
      <c r="NQ45" s="40"/>
      <c r="NR45" s="40"/>
      <c r="NS45" s="40"/>
      <c r="NT45" s="40"/>
      <c r="NU45" s="40"/>
      <c r="NV45" s="40"/>
      <c r="NW45" s="40"/>
      <c r="NX45" s="40"/>
      <c r="NY45" s="40"/>
      <c r="NZ45" s="40"/>
      <c r="OA45" s="40"/>
      <c r="OB45" s="40"/>
      <c r="OC45" s="40"/>
    </row>
    <row r="46" spans="1:393" ht="25.15" customHeight="1" x14ac:dyDescent="0.25">
      <c r="B46" s="81" t="str">
        <f t="shared" si="435"/>
        <v/>
      </c>
      <c r="C46" s="33"/>
      <c r="D46" s="82" t="str">
        <f>IFERROR(VLOOKUP(C46,Tabla_Equipos[],2,FALSE),"")</f>
        <v/>
      </c>
      <c r="E46" s="43"/>
      <c r="F46" s="30"/>
      <c r="G46" s="27"/>
      <c r="H46" s="130" t="str">
        <f>IFERROR(VLOOKUP(C46,Tabla_Equipos[],5,FALSE),"")</f>
        <v/>
      </c>
      <c r="I46" s="130" t="str">
        <f t="shared" si="436"/>
        <v/>
      </c>
      <c r="J46" s="27"/>
      <c r="K46" s="83" t="str">
        <f t="shared" ca="1" si="437"/>
        <v/>
      </c>
      <c r="L46" s="84" t="str" cm="1">
        <f t="array" aca="1" ref="L46" ca="1">IFERROR(SUM((($W$9:$OC$9&gt;=$F46)*(MOD($W$9:$OC$9-$F46,$K46)+1)=1)*1),"")</f>
        <v/>
      </c>
      <c r="M46" s="85" t="str">
        <f t="shared" ca="1" si="443"/>
        <v/>
      </c>
      <c r="N46" s="86" t="str">
        <f t="shared" ca="1" si="443"/>
        <v/>
      </c>
      <c r="O46" s="87" t="str">
        <f t="shared" ca="1" si="443"/>
        <v/>
      </c>
      <c r="P46" s="88" t="str">
        <f t="shared" ca="1" si="438"/>
        <v/>
      </c>
      <c r="Q46" s="89" t="str">
        <f t="shared" ca="1" si="439"/>
        <v/>
      </c>
      <c r="R46" s="89" t="str">
        <f t="shared" ca="1" si="440"/>
        <v/>
      </c>
      <c r="S46" s="90" t="str" cm="1">
        <f t="array" aca="1" ref="S46" ca="1">IFERROR(INDEX($W$9:$OC$9,MATCH("P",W46:OC46,0)),IFERROR(INDEX($W$9:$OC$9,1,MATCH(M46+O46+1,($W$9:$OC$9&gt;=$F46)*(QUOTIENT($W$9:$OC$9-$F46,$K46)+1),0)),""))</f>
        <v/>
      </c>
      <c r="T46" s="91" t="str">
        <f t="shared" ca="1" si="441"/>
        <v/>
      </c>
      <c r="U46" s="91" t="str">
        <f t="shared" si="442"/>
        <v/>
      </c>
      <c r="V46" s="21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40"/>
      <c r="JC46" s="40"/>
      <c r="JD46" s="40"/>
      <c r="JE46" s="40"/>
      <c r="JF46" s="40"/>
      <c r="JG46" s="40"/>
      <c r="JH46" s="40"/>
      <c r="JI46" s="40"/>
      <c r="JJ46" s="40"/>
      <c r="JK46" s="40"/>
      <c r="JL46" s="40"/>
      <c r="JM46" s="40"/>
      <c r="JN46" s="40"/>
      <c r="JO46" s="40"/>
      <c r="JP46" s="40"/>
      <c r="JQ46" s="40"/>
      <c r="JR46" s="40"/>
      <c r="JS46" s="40"/>
      <c r="JT46" s="40"/>
      <c r="JU46" s="40"/>
      <c r="JV46" s="40"/>
      <c r="JW46" s="40"/>
      <c r="JX46" s="40"/>
      <c r="JY46" s="40"/>
      <c r="JZ46" s="40"/>
      <c r="KA46" s="40"/>
      <c r="KB46" s="40"/>
      <c r="KC46" s="40"/>
      <c r="KD46" s="40"/>
      <c r="KE46" s="40"/>
      <c r="KF46" s="40"/>
      <c r="KG46" s="40"/>
      <c r="KH46" s="40"/>
      <c r="KI46" s="40"/>
      <c r="KJ46" s="40"/>
      <c r="KK46" s="40"/>
      <c r="KL46" s="40"/>
      <c r="KM46" s="40"/>
      <c r="KN46" s="40"/>
      <c r="KO46" s="40"/>
      <c r="KP46" s="40"/>
      <c r="KQ46" s="40"/>
      <c r="KR46" s="40"/>
      <c r="KS46" s="40"/>
      <c r="KT46" s="40"/>
      <c r="KU46" s="40"/>
      <c r="KV46" s="40"/>
      <c r="KW46" s="40"/>
      <c r="KX46" s="40"/>
      <c r="KY46" s="40"/>
      <c r="KZ46" s="40"/>
      <c r="LA46" s="40"/>
      <c r="LB46" s="40"/>
      <c r="LC46" s="40"/>
      <c r="LD46" s="40"/>
      <c r="LE46" s="40"/>
      <c r="LF46" s="40"/>
      <c r="LG46" s="40"/>
      <c r="LH46" s="40"/>
      <c r="LI46" s="40"/>
      <c r="LJ46" s="40"/>
      <c r="LK46" s="40"/>
      <c r="LL46" s="40"/>
      <c r="LM46" s="40"/>
      <c r="LN46" s="40"/>
      <c r="LO46" s="40"/>
      <c r="LP46" s="40"/>
      <c r="LQ46" s="40"/>
      <c r="LR46" s="40"/>
      <c r="LS46" s="40"/>
      <c r="LT46" s="40"/>
      <c r="LU46" s="40"/>
      <c r="LV46" s="40"/>
      <c r="LW46" s="40"/>
      <c r="LX46" s="40"/>
      <c r="LY46" s="40"/>
      <c r="LZ46" s="40"/>
      <c r="MA46" s="40"/>
      <c r="MB46" s="40"/>
      <c r="MC46" s="40"/>
      <c r="MD46" s="40"/>
      <c r="ME46" s="40"/>
      <c r="MF46" s="40"/>
      <c r="MG46" s="40"/>
      <c r="MH46" s="40"/>
      <c r="MI46" s="40"/>
      <c r="MJ46" s="40"/>
      <c r="MK46" s="40"/>
      <c r="ML46" s="40"/>
      <c r="MM46" s="40"/>
      <c r="MN46" s="40"/>
      <c r="MO46" s="40"/>
      <c r="MP46" s="40"/>
      <c r="MQ46" s="40"/>
      <c r="MR46" s="40"/>
      <c r="MS46" s="40"/>
      <c r="MT46" s="40"/>
      <c r="MU46" s="40"/>
      <c r="MV46" s="40"/>
      <c r="MW46" s="40"/>
      <c r="MX46" s="40"/>
      <c r="MY46" s="40"/>
      <c r="MZ46" s="40"/>
      <c r="NA46" s="40"/>
      <c r="NB46" s="40"/>
      <c r="NC46" s="40"/>
      <c r="ND46" s="40"/>
      <c r="NE46" s="40"/>
      <c r="NF46" s="40"/>
      <c r="NG46" s="40"/>
      <c r="NH46" s="40"/>
      <c r="NI46" s="40"/>
      <c r="NJ46" s="40"/>
      <c r="NK46" s="40"/>
      <c r="NL46" s="40"/>
      <c r="NM46" s="40"/>
      <c r="NN46" s="40"/>
      <c r="NO46" s="40"/>
      <c r="NP46" s="40"/>
      <c r="NQ46" s="40"/>
      <c r="NR46" s="40"/>
      <c r="NS46" s="40"/>
      <c r="NT46" s="40"/>
      <c r="NU46" s="40"/>
      <c r="NV46" s="40"/>
      <c r="NW46" s="40"/>
      <c r="NX46" s="40"/>
      <c r="NY46" s="40"/>
      <c r="NZ46" s="40"/>
      <c r="OA46" s="40"/>
      <c r="OB46" s="40"/>
      <c r="OC46" s="40"/>
    </row>
    <row r="47" spans="1:393" ht="25.15" customHeight="1" x14ac:dyDescent="0.25">
      <c r="B47" s="81" t="str">
        <f t="shared" si="435"/>
        <v/>
      </c>
      <c r="C47" s="33"/>
      <c r="D47" s="82" t="str">
        <f>IFERROR(VLOOKUP(C47,Tabla_Equipos[],2,FALSE),"")</f>
        <v/>
      </c>
      <c r="E47" s="43"/>
      <c r="F47" s="30"/>
      <c r="G47" s="27"/>
      <c r="H47" s="130" t="str">
        <f>IFERROR(VLOOKUP(C47,Tabla_Equipos[],5,FALSE),"")</f>
        <v/>
      </c>
      <c r="I47" s="130" t="str">
        <f t="shared" si="436"/>
        <v/>
      </c>
      <c r="J47" s="27"/>
      <c r="K47" s="83" t="str">
        <f t="shared" ca="1" si="437"/>
        <v/>
      </c>
      <c r="L47" s="84" t="str" cm="1">
        <f t="array" aca="1" ref="L47" ca="1">IFERROR(SUM((($W$9:$OC$9&gt;=$F47)*(MOD($W$9:$OC$9-$F47,$K47)+1)=1)*1),"")</f>
        <v/>
      </c>
      <c r="M47" s="85" t="str">
        <f t="shared" ca="1" si="443"/>
        <v/>
      </c>
      <c r="N47" s="86" t="str">
        <f t="shared" ca="1" si="443"/>
        <v/>
      </c>
      <c r="O47" s="87" t="str">
        <f t="shared" ca="1" si="443"/>
        <v/>
      </c>
      <c r="P47" s="88" t="str">
        <f t="shared" ca="1" si="438"/>
        <v/>
      </c>
      <c r="Q47" s="89" t="str">
        <f t="shared" ca="1" si="439"/>
        <v/>
      </c>
      <c r="R47" s="89" t="str">
        <f t="shared" ca="1" si="440"/>
        <v/>
      </c>
      <c r="S47" s="90" t="str" cm="1">
        <f t="array" aca="1" ref="S47" ca="1">IFERROR(INDEX($W$9:$OC$9,MATCH("P",W47:OC47,0)),IFERROR(INDEX($W$9:$OC$9,1,MATCH(M47+O47+1,($W$9:$OC$9&gt;=$F47)*(QUOTIENT($W$9:$OC$9-$F47,$K47)+1),0)),""))</f>
        <v/>
      </c>
      <c r="T47" s="91" t="str">
        <f t="shared" ca="1" si="441"/>
        <v/>
      </c>
      <c r="U47" s="91" t="str">
        <f t="shared" si="442"/>
        <v/>
      </c>
      <c r="V47" s="21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  <c r="IZ47" s="40"/>
      <c r="JA47" s="40"/>
      <c r="JB47" s="40"/>
      <c r="JC47" s="40"/>
      <c r="JD47" s="40"/>
      <c r="JE47" s="40"/>
      <c r="JF47" s="40"/>
      <c r="JG47" s="40"/>
      <c r="JH47" s="40"/>
      <c r="JI47" s="40"/>
      <c r="JJ47" s="40"/>
      <c r="JK47" s="40"/>
      <c r="JL47" s="40"/>
      <c r="JM47" s="40"/>
      <c r="JN47" s="40"/>
      <c r="JO47" s="40"/>
      <c r="JP47" s="40"/>
      <c r="JQ47" s="40"/>
      <c r="JR47" s="40"/>
      <c r="JS47" s="40"/>
      <c r="JT47" s="40"/>
      <c r="JU47" s="40"/>
      <c r="JV47" s="40"/>
      <c r="JW47" s="40"/>
      <c r="JX47" s="40"/>
      <c r="JY47" s="40"/>
      <c r="JZ47" s="40"/>
      <c r="KA47" s="40"/>
      <c r="KB47" s="40"/>
      <c r="KC47" s="40"/>
      <c r="KD47" s="40"/>
      <c r="KE47" s="40"/>
      <c r="KF47" s="40"/>
      <c r="KG47" s="40"/>
      <c r="KH47" s="40"/>
      <c r="KI47" s="40"/>
      <c r="KJ47" s="40"/>
      <c r="KK47" s="40"/>
      <c r="KL47" s="40"/>
      <c r="KM47" s="40"/>
      <c r="KN47" s="40"/>
      <c r="KO47" s="40"/>
      <c r="KP47" s="40"/>
      <c r="KQ47" s="40"/>
      <c r="KR47" s="40"/>
      <c r="KS47" s="40"/>
      <c r="KT47" s="40"/>
      <c r="KU47" s="40"/>
      <c r="KV47" s="40"/>
      <c r="KW47" s="40"/>
      <c r="KX47" s="40"/>
      <c r="KY47" s="40"/>
      <c r="KZ47" s="40"/>
      <c r="LA47" s="40"/>
      <c r="LB47" s="40"/>
      <c r="LC47" s="40"/>
      <c r="LD47" s="40"/>
      <c r="LE47" s="40"/>
      <c r="LF47" s="40"/>
      <c r="LG47" s="40"/>
      <c r="LH47" s="40"/>
      <c r="LI47" s="40"/>
      <c r="LJ47" s="40"/>
      <c r="LK47" s="40"/>
      <c r="LL47" s="40"/>
      <c r="LM47" s="40"/>
      <c r="LN47" s="40"/>
      <c r="LO47" s="40"/>
      <c r="LP47" s="40"/>
      <c r="LQ47" s="40"/>
      <c r="LR47" s="40"/>
      <c r="LS47" s="40"/>
      <c r="LT47" s="40"/>
      <c r="LU47" s="40"/>
      <c r="LV47" s="40"/>
      <c r="LW47" s="40"/>
      <c r="LX47" s="40"/>
      <c r="LY47" s="40"/>
      <c r="LZ47" s="40"/>
      <c r="MA47" s="40"/>
      <c r="MB47" s="40"/>
      <c r="MC47" s="40"/>
      <c r="MD47" s="40"/>
      <c r="ME47" s="40"/>
      <c r="MF47" s="40"/>
      <c r="MG47" s="40"/>
      <c r="MH47" s="40"/>
      <c r="MI47" s="40"/>
      <c r="MJ47" s="40"/>
      <c r="MK47" s="40"/>
      <c r="ML47" s="40"/>
      <c r="MM47" s="40"/>
      <c r="MN47" s="40"/>
      <c r="MO47" s="40"/>
      <c r="MP47" s="40"/>
      <c r="MQ47" s="40"/>
      <c r="MR47" s="40"/>
      <c r="MS47" s="40"/>
      <c r="MT47" s="40"/>
      <c r="MU47" s="40"/>
      <c r="MV47" s="40"/>
      <c r="MW47" s="40"/>
      <c r="MX47" s="40"/>
      <c r="MY47" s="40"/>
      <c r="MZ47" s="40"/>
      <c r="NA47" s="40"/>
      <c r="NB47" s="40"/>
      <c r="NC47" s="40"/>
      <c r="ND47" s="40"/>
      <c r="NE47" s="40"/>
      <c r="NF47" s="40"/>
      <c r="NG47" s="40"/>
      <c r="NH47" s="40"/>
      <c r="NI47" s="40"/>
      <c r="NJ47" s="40"/>
      <c r="NK47" s="40"/>
      <c r="NL47" s="40"/>
      <c r="NM47" s="40"/>
      <c r="NN47" s="40"/>
      <c r="NO47" s="40"/>
      <c r="NP47" s="40"/>
      <c r="NQ47" s="40"/>
      <c r="NR47" s="40"/>
      <c r="NS47" s="40"/>
      <c r="NT47" s="40"/>
      <c r="NU47" s="40"/>
      <c r="NV47" s="40"/>
      <c r="NW47" s="40"/>
      <c r="NX47" s="40"/>
      <c r="NY47" s="40"/>
      <c r="NZ47" s="40"/>
      <c r="OA47" s="40"/>
      <c r="OB47" s="40"/>
      <c r="OC47" s="40"/>
    </row>
    <row r="48" spans="1:393" ht="25.15" customHeight="1" x14ac:dyDescent="0.25">
      <c r="B48" s="81" t="str">
        <f t="shared" si="435"/>
        <v/>
      </c>
      <c r="C48" s="33"/>
      <c r="D48" s="82" t="str">
        <f>IFERROR(VLOOKUP(C48,Tabla_Equipos[],2,FALSE),"")</f>
        <v/>
      </c>
      <c r="E48" s="43"/>
      <c r="F48" s="30"/>
      <c r="G48" s="27"/>
      <c r="H48" s="130" t="str">
        <f>IFERROR(VLOOKUP(C48,Tabla_Equipos[],5,FALSE),"")</f>
        <v/>
      </c>
      <c r="I48" s="130" t="str">
        <f t="shared" si="436"/>
        <v/>
      </c>
      <c r="J48" s="27"/>
      <c r="K48" s="83" t="str">
        <f t="shared" ca="1" si="437"/>
        <v/>
      </c>
      <c r="L48" s="84" t="str" cm="1">
        <f t="array" aca="1" ref="L48" ca="1">IFERROR(SUM((($W$9:$OC$9&gt;=$F48)*(MOD($W$9:$OC$9-$F48,$K48)+1)=1)*1),"")</f>
        <v/>
      </c>
      <c r="M48" s="85" t="str">
        <f t="shared" ca="1" si="443"/>
        <v/>
      </c>
      <c r="N48" s="86" t="str">
        <f t="shared" ca="1" si="443"/>
        <v/>
      </c>
      <c r="O48" s="87" t="str">
        <f t="shared" ca="1" si="443"/>
        <v/>
      </c>
      <c r="P48" s="88" t="str">
        <f t="shared" ca="1" si="438"/>
        <v/>
      </c>
      <c r="Q48" s="89" t="str">
        <f t="shared" ca="1" si="439"/>
        <v/>
      </c>
      <c r="R48" s="89" t="str">
        <f t="shared" ca="1" si="440"/>
        <v/>
      </c>
      <c r="S48" s="90" t="str" cm="1">
        <f t="array" aca="1" ref="S48" ca="1">IFERROR(INDEX($W$9:$OC$9,MATCH("P",W48:OC48,0)),IFERROR(INDEX($W$9:$OC$9,1,MATCH(M48+O48+1,($W$9:$OC$9&gt;=$F48)*(QUOTIENT($W$9:$OC$9-$F48,$K48)+1),0)),""))</f>
        <v/>
      </c>
      <c r="T48" s="91" t="str">
        <f t="shared" ca="1" si="441"/>
        <v/>
      </c>
      <c r="U48" s="91" t="str">
        <f t="shared" si="442"/>
        <v/>
      </c>
      <c r="V48" s="21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40"/>
      <c r="JC48" s="40"/>
      <c r="JD48" s="40"/>
      <c r="JE48" s="40"/>
      <c r="JF48" s="40"/>
      <c r="JG48" s="40"/>
      <c r="JH48" s="40"/>
      <c r="JI48" s="40"/>
      <c r="JJ48" s="40"/>
      <c r="JK48" s="40"/>
      <c r="JL48" s="40"/>
      <c r="JM48" s="40"/>
      <c r="JN48" s="40"/>
      <c r="JO48" s="40"/>
      <c r="JP48" s="40"/>
      <c r="JQ48" s="40"/>
      <c r="JR48" s="40"/>
      <c r="JS48" s="40"/>
      <c r="JT48" s="40"/>
      <c r="JU48" s="40"/>
      <c r="JV48" s="40"/>
      <c r="JW48" s="40"/>
      <c r="JX48" s="40"/>
      <c r="JY48" s="40"/>
      <c r="JZ48" s="40"/>
      <c r="KA48" s="40"/>
      <c r="KB48" s="40"/>
      <c r="KC48" s="40"/>
      <c r="KD48" s="40"/>
      <c r="KE48" s="40"/>
      <c r="KF48" s="40"/>
      <c r="KG48" s="40"/>
      <c r="KH48" s="40"/>
      <c r="KI48" s="40"/>
      <c r="KJ48" s="40"/>
      <c r="KK48" s="40"/>
      <c r="KL48" s="40"/>
      <c r="KM48" s="40"/>
      <c r="KN48" s="40"/>
      <c r="KO48" s="40"/>
      <c r="KP48" s="40"/>
      <c r="KQ48" s="40"/>
      <c r="KR48" s="40"/>
      <c r="KS48" s="40"/>
      <c r="KT48" s="40"/>
      <c r="KU48" s="40"/>
      <c r="KV48" s="40"/>
      <c r="KW48" s="40"/>
      <c r="KX48" s="40"/>
      <c r="KY48" s="40"/>
      <c r="KZ48" s="40"/>
      <c r="LA48" s="40"/>
      <c r="LB48" s="40"/>
      <c r="LC48" s="40"/>
      <c r="LD48" s="40"/>
      <c r="LE48" s="40"/>
      <c r="LF48" s="40"/>
      <c r="LG48" s="40"/>
      <c r="LH48" s="40"/>
      <c r="LI48" s="40"/>
      <c r="LJ48" s="40"/>
      <c r="LK48" s="40"/>
      <c r="LL48" s="40"/>
      <c r="LM48" s="40"/>
      <c r="LN48" s="40"/>
      <c r="LO48" s="40"/>
      <c r="LP48" s="40"/>
      <c r="LQ48" s="40"/>
      <c r="LR48" s="40"/>
      <c r="LS48" s="40"/>
      <c r="LT48" s="40"/>
      <c r="LU48" s="40"/>
      <c r="LV48" s="40"/>
      <c r="LW48" s="40"/>
      <c r="LX48" s="40"/>
      <c r="LY48" s="40"/>
      <c r="LZ48" s="40"/>
      <c r="MA48" s="40"/>
      <c r="MB48" s="40"/>
      <c r="MC48" s="40"/>
      <c r="MD48" s="40"/>
      <c r="ME48" s="40"/>
      <c r="MF48" s="40"/>
      <c r="MG48" s="40"/>
      <c r="MH48" s="40"/>
      <c r="MI48" s="40"/>
      <c r="MJ48" s="40"/>
      <c r="MK48" s="40"/>
      <c r="ML48" s="40"/>
      <c r="MM48" s="40"/>
      <c r="MN48" s="40"/>
      <c r="MO48" s="40"/>
      <c r="MP48" s="40"/>
      <c r="MQ48" s="40"/>
      <c r="MR48" s="40"/>
      <c r="MS48" s="40"/>
      <c r="MT48" s="40"/>
      <c r="MU48" s="40"/>
      <c r="MV48" s="40"/>
      <c r="MW48" s="40"/>
      <c r="MX48" s="40"/>
      <c r="MY48" s="40"/>
      <c r="MZ48" s="40"/>
      <c r="NA48" s="40"/>
      <c r="NB48" s="40"/>
      <c r="NC48" s="40"/>
      <c r="ND48" s="40"/>
      <c r="NE48" s="40"/>
      <c r="NF48" s="40"/>
      <c r="NG48" s="40"/>
      <c r="NH48" s="40"/>
      <c r="NI48" s="40"/>
      <c r="NJ48" s="40"/>
      <c r="NK48" s="40"/>
      <c r="NL48" s="40"/>
      <c r="NM48" s="40"/>
      <c r="NN48" s="40"/>
      <c r="NO48" s="40"/>
      <c r="NP48" s="40"/>
      <c r="NQ48" s="40"/>
      <c r="NR48" s="40"/>
      <c r="NS48" s="40"/>
      <c r="NT48" s="40"/>
      <c r="NU48" s="40"/>
      <c r="NV48" s="40"/>
      <c r="NW48" s="40"/>
      <c r="NX48" s="40"/>
      <c r="NY48" s="40"/>
      <c r="NZ48" s="40"/>
      <c r="OA48" s="40"/>
      <c r="OB48" s="40"/>
      <c r="OC48" s="40"/>
    </row>
    <row r="49" spans="2:393" ht="25.15" customHeight="1" x14ac:dyDescent="0.25">
      <c r="B49" s="81" t="str">
        <f t="shared" si="435"/>
        <v/>
      </c>
      <c r="C49" s="33"/>
      <c r="D49" s="82" t="str">
        <f>IFERROR(VLOOKUP(C49,Tabla_Equipos[],2,FALSE),"")</f>
        <v/>
      </c>
      <c r="E49" s="43"/>
      <c r="F49" s="30"/>
      <c r="G49" s="27"/>
      <c r="H49" s="130" t="str">
        <f>IFERROR(VLOOKUP(C49,Tabla_Equipos[],5,FALSE),"")</f>
        <v/>
      </c>
      <c r="I49" s="130" t="str">
        <f t="shared" si="436"/>
        <v/>
      </c>
      <c r="J49" s="27"/>
      <c r="K49" s="83" t="str">
        <f t="shared" ca="1" si="437"/>
        <v/>
      </c>
      <c r="L49" s="84" t="str" cm="1">
        <f t="array" aca="1" ref="L49" ca="1">IFERROR(SUM((($W$9:$OC$9&gt;=$F49)*(MOD($W$9:$OC$9-$F49,$K49)+1)=1)*1),"")</f>
        <v/>
      </c>
      <c r="M49" s="85" t="str">
        <f t="shared" ca="1" si="443"/>
        <v/>
      </c>
      <c r="N49" s="86" t="str">
        <f t="shared" ca="1" si="443"/>
        <v/>
      </c>
      <c r="O49" s="87" t="str">
        <f t="shared" ca="1" si="443"/>
        <v/>
      </c>
      <c r="P49" s="88" t="str">
        <f t="shared" ca="1" si="438"/>
        <v/>
      </c>
      <c r="Q49" s="89" t="str">
        <f t="shared" ca="1" si="439"/>
        <v/>
      </c>
      <c r="R49" s="89" t="str">
        <f t="shared" ca="1" si="440"/>
        <v/>
      </c>
      <c r="S49" s="90" t="str" cm="1">
        <f t="array" aca="1" ref="S49" ca="1">IFERROR(INDEX($W$9:$OC$9,MATCH("P",W49:OC49,0)),IFERROR(INDEX($W$9:$OC$9,1,MATCH(M49+O49+1,($W$9:$OC$9&gt;=$F49)*(QUOTIENT($W$9:$OC$9-$F49,$K49)+1),0)),""))</f>
        <v/>
      </c>
      <c r="T49" s="91" t="str">
        <f t="shared" ca="1" si="441"/>
        <v/>
      </c>
      <c r="U49" s="91" t="str">
        <f t="shared" si="442"/>
        <v/>
      </c>
      <c r="V49" s="21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40"/>
      <c r="JC49" s="40"/>
      <c r="JD49" s="40"/>
      <c r="JE49" s="40"/>
      <c r="JF49" s="40"/>
      <c r="JG49" s="40"/>
      <c r="JH49" s="40"/>
      <c r="JI49" s="40"/>
      <c r="JJ49" s="40"/>
      <c r="JK49" s="40"/>
      <c r="JL49" s="40"/>
      <c r="JM49" s="40"/>
      <c r="JN49" s="40"/>
      <c r="JO49" s="40"/>
      <c r="JP49" s="40"/>
      <c r="JQ49" s="40"/>
      <c r="JR49" s="40"/>
      <c r="JS49" s="40"/>
      <c r="JT49" s="40"/>
      <c r="JU49" s="40"/>
      <c r="JV49" s="40"/>
      <c r="JW49" s="40"/>
      <c r="JX49" s="40"/>
      <c r="JY49" s="40"/>
      <c r="JZ49" s="40"/>
      <c r="KA49" s="40"/>
      <c r="KB49" s="40"/>
      <c r="KC49" s="40"/>
      <c r="KD49" s="40"/>
      <c r="KE49" s="40"/>
      <c r="KF49" s="40"/>
      <c r="KG49" s="40"/>
      <c r="KH49" s="40"/>
      <c r="KI49" s="40"/>
      <c r="KJ49" s="40"/>
      <c r="KK49" s="40"/>
      <c r="KL49" s="40"/>
      <c r="KM49" s="40"/>
      <c r="KN49" s="40"/>
      <c r="KO49" s="40"/>
      <c r="KP49" s="40"/>
      <c r="KQ49" s="40"/>
      <c r="KR49" s="40"/>
      <c r="KS49" s="40"/>
      <c r="KT49" s="40"/>
      <c r="KU49" s="40"/>
      <c r="KV49" s="40"/>
      <c r="KW49" s="40"/>
      <c r="KX49" s="40"/>
      <c r="KY49" s="40"/>
      <c r="KZ49" s="40"/>
      <c r="LA49" s="40"/>
      <c r="LB49" s="40"/>
      <c r="LC49" s="40"/>
      <c r="LD49" s="40"/>
      <c r="LE49" s="40"/>
      <c r="LF49" s="40"/>
      <c r="LG49" s="40"/>
      <c r="LH49" s="40"/>
      <c r="LI49" s="40"/>
      <c r="LJ49" s="40"/>
      <c r="LK49" s="40"/>
      <c r="LL49" s="40"/>
      <c r="LM49" s="40"/>
      <c r="LN49" s="40"/>
      <c r="LO49" s="40"/>
      <c r="LP49" s="40"/>
      <c r="LQ49" s="40"/>
      <c r="LR49" s="40"/>
      <c r="LS49" s="40"/>
      <c r="LT49" s="40"/>
      <c r="LU49" s="40"/>
      <c r="LV49" s="40"/>
      <c r="LW49" s="40"/>
      <c r="LX49" s="40"/>
      <c r="LY49" s="40"/>
      <c r="LZ49" s="40"/>
      <c r="MA49" s="40"/>
      <c r="MB49" s="40"/>
      <c r="MC49" s="40"/>
      <c r="MD49" s="40"/>
      <c r="ME49" s="40"/>
      <c r="MF49" s="40"/>
      <c r="MG49" s="40"/>
      <c r="MH49" s="40"/>
      <c r="MI49" s="40"/>
      <c r="MJ49" s="40"/>
      <c r="MK49" s="40"/>
      <c r="ML49" s="40"/>
      <c r="MM49" s="40"/>
      <c r="MN49" s="40"/>
      <c r="MO49" s="40"/>
      <c r="MP49" s="40"/>
      <c r="MQ49" s="40"/>
      <c r="MR49" s="40"/>
      <c r="MS49" s="40"/>
      <c r="MT49" s="40"/>
      <c r="MU49" s="40"/>
      <c r="MV49" s="40"/>
      <c r="MW49" s="40"/>
      <c r="MX49" s="40"/>
      <c r="MY49" s="40"/>
      <c r="MZ49" s="40"/>
      <c r="NA49" s="40"/>
      <c r="NB49" s="40"/>
      <c r="NC49" s="40"/>
      <c r="ND49" s="40"/>
      <c r="NE49" s="40"/>
      <c r="NF49" s="40"/>
      <c r="NG49" s="40"/>
      <c r="NH49" s="40"/>
      <c r="NI49" s="40"/>
      <c r="NJ49" s="40"/>
      <c r="NK49" s="40"/>
      <c r="NL49" s="40"/>
      <c r="NM49" s="40"/>
      <c r="NN49" s="40"/>
      <c r="NO49" s="40"/>
      <c r="NP49" s="40"/>
      <c r="NQ49" s="40"/>
      <c r="NR49" s="40"/>
      <c r="NS49" s="40"/>
      <c r="NT49" s="40"/>
      <c r="NU49" s="40"/>
      <c r="NV49" s="40"/>
      <c r="NW49" s="40"/>
      <c r="NX49" s="40"/>
      <c r="NY49" s="40"/>
      <c r="NZ49" s="40"/>
      <c r="OA49" s="40"/>
      <c r="OB49" s="40"/>
      <c r="OC49" s="40"/>
    </row>
    <row r="50" spans="2:393" ht="25.15" customHeight="1" x14ac:dyDescent="0.25">
      <c r="B50" s="81" t="str">
        <f t="shared" si="435"/>
        <v/>
      </c>
      <c r="C50" s="33"/>
      <c r="D50" s="82" t="str">
        <f>IFERROR(VLOOKUP(C50,Tabla_Equipos[],2,FALSE),"")</f>
        <v/>
      </c>
      <c r="E50" s="43"/>
      <c r="F50" s="30"/>
      <c r="G50" s="27"/>
      <c r="H50" s="130" t="str">
        <f>IFERROR(VLOOKUP(C50,Tabla_Equipos[],5,FALSE),"")</f>
        <v/>
      </c>
      <c r="I50" s="130" t="str">
        <f t="shared" si="436"/>
        <v/>
      </c>
      <c r="J50" s="27"/>
      <c r="K50" s="83" t="str">
        <f t="shared" ca="1" si="437"/>
        <v/>
      </c>
      <c r="L50" s="84" t="str" cm="1">
        <f t="array" aca="1" ref="L50" ca="1">IFERROR(SUM((($W$9:$OC$9&gt;=$F50)*(MOD($W$9:$OC$9-$F50,$K50)+1)=1)*1),"")</f>
        <v/>
      </c>
      <c r="M50" s="85" t="str">
        <f t="shared" ca="1" si="443"/>
        <v/>
      </c>
      <c r="N50" s="86" t="str">
        <f t="shared" ca="1" si="443"/>
        <v/>
      </c>
      <c r="O50" s="87" t="str">
        <f t="shared" ca="1" si="443"/>
        <v/>
      </c>
      <c r="P50" s="88" t="str">
        <f t="shared" ca="1" si="438"/>
        <v/>
      </c>
      <c r="Q50" s="89" t="str">
        <f t="shared" ca="1" si="439"/>
        <v/>
      </c>
      <c r="R50" s="89" t="str">
        <f t="shared" ca="1" si="440"/>
        <v/>
      </c>
      <c r="S50" s="90" t="str" cm="1">
        <f t="array" aca="1" ref="S50" ca="1">IFERROR(INDEX($W$9:$OC$9,MATCH("P",W50:OC50,0)),IFERROR(INDEX($W$9:$OC$9,1,MATCH(M50+O50+1,($W$9:$OC$9&gt;=$F50)*(QUOTIENT($W$9:$OC$9-$F50,$K50)+1),0)),""))</f>
        <v/>
      </c>
      <c r="T50" s="91" t="str">
        <f t="shared" ca="1" si="441"/>
        <v/>
      </c>
      <c r="U50" s="91" t="str">
        <f t="shared" si="442"/>
        <v/>
      </c>
      <c r="V50" s="21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40"/>
      <c r="JC50" s="40"/>
      <c r="JD50" s="40"/>
      <c r="JE50" s="40"/>
      <c r="JF50" s="40"/>
      <c r="JG50" s="40"/>
      <c r="JH50" s="40"/>
      <c r="JI50" s="40"/>
      <c r="JJ50" s="40"/>
      <c r="JK50" s="40"/>
      <c r="JL50" s="40"/>
      <c r="JM50" s="40"/>
      <c r="JN50" s="40"/>
      <c r="JO50" s="40"/>
      <c r="JP50" s="40"/>
      <c r="JQ50" s="40"/>
      <c r="JR50" s="40"/>
      <c r="JS50" s="40"/>
      <c r="JT50" s="40"/>
      <c r="JU50" s="40"/>
      <c r="JV50" s="40"/>
      <c r="JW50" s="40"/>
      <c r="JX50" s="40"/>
      <c r="JY50" s="40"/>
      <c r="JZ50" s="40"/>
      <c r="KA50" s="40"/>
      <c r="KB50" s="40"/>
      <c r="KC50" s="40"/>
      <c r="KD50" s="40"/>
      <c r="KE50" s="40"/>
      <c r="KF50" s="40"/>
      <c r="KG50" s="40"/>
      <c r="KH50" s="40"/>
      <c r="KI50" s="40"/>
      <c r="KJ50" s="40"/>
      <c r="KK50" s="40"/>
      <c r="KL50" s="40"/>
      <c r="KM50" s="40"/>
      <c r="KN50" s="40"/>
      <c r="KO50" s="40"/>
      <c r="KP50" s="40"/>
      <c r="KQ50" s="40"/>
      <c r="KR50" s="40"/>
      <c r="KS50" s="40"/>
      <c r="KT50" s="40"/>
      <c r="KU50" s="40"/>
      <c r="KV50" s="40"/>
      <c r="KW50" s="40"/>
      <c r="KX50" s="40"/>
      <c r="KY50" s="40"/>
      <c r="KZ50" s="40"/>
      <c r="LA50" s="40"/>
      <c r="LB50" s="40"/>
      <c r="LC50" s="40"/>
      <c r="LD50" s="40"/>
      <c r="LE50" s="40"/>
      <c r="LF50" s="40"/>
      <c r="LG50" s="40"/>
      <c r="LH50" s="40"/>
      <c r="LI50" s="40"/>
      <c r="LJ50" s="40"/>
      <c r="LK50" s="40"/>
      <c r="LL50" s="40"/>
      <c r="LM50" s="40"/>
      <c r="LN50" s="40"/>
      <c r="LO50" s="40"/>
      <c r="LP50" s="40"/>
      <c r="LQ50" s="40"/>
      <c r="LR50" s="40"/>
      <c r="LS50" s="40"/>
      <c r="LT50" s="40"/>
      <c r="LU50" s="40"/>
      <c r="LV50" s="40"/>
      <c r="LW50" s="40"/>
      <c r="LX50" s="40"/>
      <c r="LY50" s="40"/>
      <c r="LZ50" s="40"/>
      <c r="MA50" s="40"/>
      <c r="MB50" s="40"/>
      <c r="MC50" s="40"/>
      <c r="MD50" s="40"/>
      <c r="ME50" s="40"/>
      <c r="MF50" s="40"/>
      <c r="MG50" s="40"/>
      <c r="MH50" s="40"/>
      <c r="MI50" s="40"/>
      <c r="MJ50" s="40"/>
      <c r="MK50" s="40"/>
      <c r="ML50" s="40"/>
      <c r="MM50" s="40"/>
      <c r="MN50" s="40"/>
      <c r="MO50" s="40"/>
      <c r="MP50" s="40"/>
      <c r="MQ50" s="40"/>
      <c r="MR50" s="40"/>
      <c r="MS50" s="40"/>
      <c r="MT50" s="40"/>
      <c r="MU50" s="40"/>
      <c r="MV50" s="40"/>
      <c r="MW50" s="40"/>
      <c r="MX50" s="40"/>
      <c r="MY50" s="40"/>
      <c r="MZ50" s="40"/>
      <c r="NA50" s="40"/>
      <c r="NB50" s="40"/>
      <c r="NC50" s="40"/>
      <c r="ND50" s="40"/>
      <c r="NE50" s="40"/>
      <c r="NF50" s="40"/>
      <c r="NG50" s="40"/>
      <c r="NH50" s="40"/>
      <c r="NI50" s="40"/>
      <c r="NJ50" s="40"/>
      <c r="NK50" s="40"/>
      <c r="NL50" s="40"/>
      <c r="NM50" s="40"/>
      <c r="NN50" s="40"/>
      <c r="NO50" s="40"/>
      <c r="NP50" s="40"/>
      <c r="NQ50" s="40"/>
      <c r="NR50" s="40"/>
      <c r="NS50" s="40"/>
      <c r="NT50" s="40"/>
      <c r="NU50" s="40"/>
      <c r="NV50" s="40"/>
      <c r="NW50" s="40"/>
      <c r="NX50" s="40"/>
      <c r="NY50" s="40"/>
      <c r="NZ50" s="40"/>
      <c r="OA50" s="40"/>
      <c r="OB50" s="40"/>
      <c r="OC50" s="40"/>
    </row>
    <row r="51" spans="2:393" ht="25.15" customHeight="1" x14ac:dyDescent="0.25">
      <c r="B51" s="81" t="str">
        <f t="shared" ref="B51:B100" si="444">IF(C51="","",ROW(A41))</f>
        <v/>
      </c>
      <c r="C51" s="33"/>
      <c r="D51" s="82" t="str">
        <f>IFERROR(VLOOKUP(C51,Tabla_Equipos[],2,FALSE),"")</f>
        <v/>
      </c>
      <c r="E51" s="43"/>
      <c r="F51" s="30"/>
      <c r="G51" s="27"/>
      <c r="H51" s="130" t="str">
        <f>IFERROR(VLOOKUP(C51,Tabla_Equipos[],5,FALSE),"")</f>
        <v/>
      </c>
      <c r="I51" s="130" t="str">
        <f t="shared" si="436"/>
        <v/>
      </c>
      <c r="J51" s="27"/>
      <c r="K51" s="83" t="str">
        <f t="shared" ca="1" si="437"/>
        <v/>
      </c>
      <c r="L51" s="84" t="str" cm="1">
        <f t="array" aca="1" ref="L51" ca="1">IFERROR(SUM((($W$9:$OC$9&gt;=$F51)*(MOD($W$9:$OC$9-$F51,$K51)+1)=1)*1),"")</f>
        <v/>
      </c>
      <c r="M51" s="85" t="str">
        <f t="shared" ref="M51:O70" ca="1" si="445">IF($L51="","",COUNTIF($W51:$OC51,M$10))</f>
        <v/>
      </c>
      <c r="N51" s="86" t="str">
        <f t="shared" ca="1" si="445"/>
        <v/>
      </c>
      <c r="O51" s="87" t="str">
        <f t="shared" ca="1" si="445"/>
        <v/>
      </c>
      <c r="P51" s="88" t="str">
        <f t="shared" ca="1" si="438"/>
        <v/>
      </c>
      <c r="Q51" s="89" t="str">
        <f t="shared" ca="1" si="439"/>
        <v/>
      </c>
      <c r="R51" s="89" t="str">
        <f t="shared" ca="1" si="440"/>
        <v/>
      </c>
      <c r="S51" s="90" t="str" cm="1">
        <f t="array" aca="1" ref="S51" ca="1">IFERROR(INDEX($W$9:$OC$9,MATCH("P",W51:OC51,0)),IFERROR(INDEX($W$9:$OC$9,1,MATCH(M51+O51+1,($W$9:$OC$9&gt;=$F51)*(QUOTIENT($W$9:$OC$9-$F51,$K51)+1),0)),""))</f>
        <v/>
      </c>
      <c r="T51" s="91" t="str">
        <f t="shared" ca="1" si="441"/>
        <v/>
      </c>
      <c r="U51" s="91" t="str">
        <f t="shared" si="442"/>
        <v/>
      </c>
      <c r="V51" s="21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40"/>
      <c r="JC51" s="40"/>
      <c r="JD51" s="40"/>
      <c r="JE51" s="40"/>
      <c r="JF51" s="40"/>
      <c r="JG51" s="40"/>
      <c r="JH51" s="40"/>
      <c r="JI51" s="40"/>
      <c r="JJ51" s="40"/>
      <c r="JK51" s="40"/>
      <c r="JL51" s="40"/>
      <c r="JM51" s="40"/>
      <c r="JN51" s="40"/>
      <c r="JO51" s="40"/>
      <c r="JP51" s="40"/>
      <c r="JQ51" s="40"/>
      <c r="JR51" s="40"/>
      <c r="JS51" s="40"/>
      <c r="JT51" s="40"/>
      <c r="JU51" s="40"/>
      <c r="JV51" s="40"/>
      <c r="JW51" s="40"/>
      <c r="JX51" s="40"/>
      <c r="JY51" s="40"/>
      <c r="JZ51" s="40"/>
      <c r="KA51" s="40"/>
      <c r="KB51" s="40"/>
      <c r="KC51" s="40"/>
      <c r="KD51" s="40"/>
      <c r="KE51" s="40"/>
      <c r="KF51" s="40"/>
      <c r="KG51" s="40"/>
      <c r="KH51" s="40"/>
      <c r="KI51" s="40"/>
      <c r="KJ51" s="40"/>
      <c r="KK51" s="40"/>
      <c r="KL51" s="40"/>
      <c r="KM51" s="40"/>
      <c r="KN51" s="40"/>
      <c r="KO51" s="40"/>
      <c r="KP51" s="40"/>
      <c r="KQ51" s="40"/>
      <c r="KR51" s="40"/>
      <c r="KS51" s="40"/>
      <c r="KT51" s="40"/>
      <c r="KU51" s="40"/>
      <c r="KV51" s="40"/>
      <c r="KW51" s="40"/>
      <c r="KX51" s="40"/>
      <c r="KY51" s="40"/>
      <c r="KZ51" s="40"/>
      <c r="LA51" s="40"/>
      <c r="LB51" s="40"/>
      <c r="LC51" s="40"/>
      <c r="LD51" s="40"/>
      <c r="LE51" s="40"/>
      <c r="LF51" s="40"/>
      <c r="LG51" s="40"/>
      <c r="LH51" s="40"/>
      <c r="LI51" s="40"/>
      <c r="LJ51" s="40"/>
      <c r="LK51" s="40"/>
      <c r="LL51" s="40"/>
      <c r="LM51" s="40"/>
      <c r="LN51" s="40"/>
      <c r="LO51" s="40"/>
      <c r="LP51" s="40"/>
      <c r="LQ51" s="40"/>
      <c r="LR51" s="40"/>
      <c r="LS51" s="40"/>
      <c r="LT51" s="40"/>
      <c r="LU51" s="40"/>
      <c r="LV51" s="40"/>
      <c r="LW51" s="40"/>
      <c r="LX51" s="40"/>
      <c r="LY51" s="40"/>
      <c r="LZ51" s="40"/>
      <c r="MA51" s="40"/>
      <c r="MB51" s="40"/>
      <c r="MC51" s="40"/>
      <c r="MD51" s="40"/>
      <c r="ME51" s="40"/>
      <c r="MF51" s="40"/>
      <c r="MG51" s="40"/>
      <c r="MH51" s="40"/>
      <c r="MI51" s="40"/>
      <c r="MJ51" s="40"/>
      <c r="MK51" s="40"/>
      <c r="ML51" s="40"/>
      <c r="MM51" s="40"/>
      <c r="MN51" s="40"/>
      <c r="MO51" s="40"/>
      <c r="MP51" s="40"/>
      <c r="MQ51" s="40"/>
      <c r="MR51" s="40"/>
      <c r="MS51" s="40"/>
      <c r="MT51" s="40"/>
      <c r="MU51" s="40"/>
      <c r="MV51" s="40"/>
      <c r="MW51" s="40"/>
      <c r="MX51" s="40"/>
      <c r="MY51" s="40"/>
      <c r="MZ51" s="40"/>
      <c r="NA51" s="40"/>
      <c r="NB51" s="40"/>
      <c r="NC51" s="40"/>
      <c r="ND51" s="40"/>
      <c r="NE51" s="40"/>
      <c r="NF51" s="40"/>
      <c r="NG51" s="40"/>
      <c r="NH51" s="40"/>
      <c r="NI51" s="40"/>
      <c r="NJ51" s="40"/>
      <c r="NK51" s="40"/>
      <c r="NL51" s="40"/>
      <c r="NM51" s="40"/>
      <c r="NN51" s="40"/>
      <c r="NO51" s="40"/>
      <c r="NP51" s="40"/>
      <c r="NQ51" s="40"/>
      <c r="NR51" s="40"/>
      <c r="NS51" s="40"/>
      <c r="NT51" s="40"/>
      <c r="NU51" s="40"/>
      <c r="NV51" s="40"/>
      <c r="NW51" s="40"/>
      <c r="NX51" s="40"/>
      <c r="NY51" s="40"/>
      <c r="NZ51" s="40"/>
      <c r="OA51" s="40"/>
      <c r="OB51" s="40"/>
      <c r="OC51" s="40"/>
    </row>
    <row r="52" spans="2:393" ht="25.15" customHeight="1" x14ac:dyDescent="0.25">
      <c r="B52" s="81" t="str">
        <f t="shared" si="444"/>
        <v/>
      </c>
      <c r="C52" s="33"/>
      <c r="D52" s="82" t="str">
        <f>IFERROR(VLOOKUP(C52,Tabla_Equipos[],2,FALSE),"")</f>
        <v/>
      </c>
      <c r="E52" s="43"/>
      <c r="F52" s="30"/>
      <c r="G52" s="27"/>
      <c r="H52" s="130" t="str">
        <f>IFERROR(VLOOKUP(C52,Tabla_Equipos[],5,FALSE),"")</f>
        <v/>
      </c>
      <c r="I52" s="130" t="str">
        <f t="shared" si="436"/>
        <v/>
      </c>
      <c r="J52" s="27"/>
      <c r="K52" s="83" t="str">
        <f t="shared" ca="1" si="437"/>
        <v/>
      </c>
      <c r="L52" s="84" t="str" cm="1">
        <f t="array" aca="1" ref="L52" ca="1">IFERROR(SUM((($W$9:$OC$9&gt;=$F52)*(MOD($W$9:$OC$9-$F52,$K52)+1)=1)*1),"")</f>
        <v/>
      </c>
      <c r="M52" s="85" t="str">
        <f t="shared" ca="1" si="445"/>
        <v/>
      </c>
      <c r="N52" s="86" t="str">
        <f t="shared" ca="1" si="445"/>
        <v/>
      </c>
      <c r="O52" s="87" t="str">
        <f t="shared" ca="1" si="445"/>
        <v/>
      </c>
      <c r="P52" s="88" t="str">
        <f t="shared" ca="1" si="438"/>
        <v/>
      </c>
      <c r="Q52" s="89" t="str">
        <f t="shared" ca="1" si="439"/>
        <v/>
      </c>
      <c r="R52" s="89" t="str">
        <f t="shared" ca="1" si="440"/>
        <v/>
      </c>
      <c r="S52" s="90" t="str" cm="1">
        <f t="array" aca="1" ref="S52" ca="1">IFERROR(INDEX($W$9:$OC$9,MATCH("P",W52:OC52,0)),IFERROR(INDEX($W$9:$OC$9,1,MATCH(M52+O52+1,($W$9:$OC$9&gt;=$F52)*(QUOTIENT($W$9:$OC$9-$F52,$K52)+1),0)),""))</f>
        <v/>
      </c>
      <c r="T52" s="91" t="str">
        <f t="shared" ca="1" si="441"/>
        <v/>
      </c>
      <c r="U52" s="91" t="str">
        <f t="shared" si="442"/>
        <v/>
      </c>
      <c r="V52" s="21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40"/>
      <c r="JC52" s="40"/>
      <c r="JD52" s="40"/>
      <c r="JE52" s="40"/>
      <c r="JF52" s="40"/>
      <c r="JG52" s="40"/>
      <c r="JH52" s="40"/>
      <c r="JI52" s="40"/>
      <c r="JJ52" s="40"/>
      <c r="JK52" s="40"/>
      <c r="JL52" s="40"/>
      <c r="JM52" s="40"/>
      <c r="JN52" s="40"/>
      <c r="JO52" s="40"/>
      <c r="JP52" s="40"/>
      <c r="JQ52" s="40"/>
      <c r="JR52" s="40"/>
      <c r="JS52" s="40"/>
      <c r="JT52" s="40"/>
      <c r="JU52" s="40"/>
      <c r="JV52" s="40"/>
      <c r="JW52" s="40"/>
      <c r="JX52" s="40"/>
      <c r="JY52" s="40"/>
      <c r="JZ52" s="40"/>
      <c r="KA52" s="40"/>
      <c r="KB52" s="40"/>
      <c r="KC52" s="40"/>
      <c r="KD52" s="40"/>
      <c r="KE52" s="40"/>
      <c r="KF52" s="40"/>
      <c r="KG52" s="40"/>
      <c r="KH52" s="40"/>
      <c r="KI52" s="40"/>
      <c r="KJ52" s="40"/>
      <c r="KK52" s="40"/>
      <c r="KL52" s="40"/>
      <c r="KM52" s="40"/>
      <c r="KN52" s="40"/>
      <c r="KO52" s="40"/>
      <c r="KP52" s="40"/>
      <c r="KQ52" s="40"/>
      <c r="KR52" s="40"/>
      <c r="KS52" s="40"/>
      <c r="KT52" s="40"/>
      <c r="KU52" s="40"/>
      <c r="KV52" s="40"/>
      <c r="KW52" s="40"/>
      <c r="KX52" s="40"/>
      <c r="KY52" s="40"/>
      <c r="KZ52" s="40"/>
      <c r="LA52" s="40"/>
      <c r="LB52" s="40"/>
      <c r="LC52" s="40"/>
      <c r="LD52" s="40"/>
      <c r="LE52" s="40"/>
      <c r="LF52" s="40"/>
      <c r="LG52" s="40"/>
      <c r="LH52" s="40"/>
      <c r="LI52" s="40"/>
      <c r="LJ52" s="40"/>
      <c r="LK52" s="40"/>
      <c r="LL52" s="40"/>
      <c r="LM52" s="40"/>
      <c r="LN52" s="40"/>
      <c r="LO52" s="40"/>
      <c r="LP52" s="40"/>
      <c r="LQ52" s="40"/>
      <c r="LR52" s="40"/>
      <c r="LS52" s="40"/>
      <c r="LT52" s="40"/>
      <c r="LU52" s="40"/>
      <c r="LV52" s="40"/>
      <c r="LW52" s="40"/>
      <c r="LX52" s="40"/>
      <c r="LY52" s="40"/>
      <c r="LZ52" s="40"/>
      <c r="MA52" s="40"/>
      <c r="MB52" s="40"/>
      <c r="MC52" s="40"/>
      <c r="MD52" s="40"/>
      <c r="ME52" s="40"/>
      <c r="MF52" s="40"/>
      <c r="MG52" s="40"/>
      <c r="MH52" s="40"/>
      <c r="MI52" s="40"/>
      <c r="MJ52" s="40"/>
      <c r="MK52" s="40"/>
      <c r="ML52" s="40"/>
      <c r="MM52" s="40"/>
      <c r="MN52" s="40"/>
      <c r="MO52" s="40"/>
      <c r="MP52" s="40"/>
      <c r="MQ52" s="40"/>
      <c r="MR52" s="40"/>
      <c r="MS52" s="40"/>
      <c r="MT52" s="40"/>
      <c r="MU52" s="40"/>
      <c r="MV52" s="40"/>
      <c r="MW52" s="40"/>
      <c r="MX52" s="40"/>
      <c r="MY52" s="40"/>
      <c r="MZ52" s="40"/>
      <c r="NA52" s="40"/>
      <c r="NB52" s="40"/>
      <c r="NC52" s="40"/>
      <c r="ND52" s="40"/>
      <c r="NE52" s="40"/>
      <c r="NF52" s="40"/>
      <c r="NG52" s="40"/>
      <c r="NH52" s="40"/>
      <c r="NI52" s="40"/>
      <c r="NJ52" s="40"/>
      <c r="NK52" s="40"/>
      <c r="NL52" s="40"/>
      <c r="NM52" s="40"/>
      <c r="NN52" s="40"/>
      <c r="NO52" s="40"/>
      <c r="NP52" s="40"/>
      <c r="NQ52" s="40"/>
      <c r="NR52" s="40"/>
      <c r="NS52" s="40"/>
      <c r="NT52" s="40"/>
      <c r="NU52" s="40"/>
      <c r="NV52" s="40"/>
      <c r="NW52" s="40"/>
      <c r="NX52" s="40"/>
      <c r="NY52" s="40"/>
      <c r="NZ52" s="40"/>
      <c r="OA52" s="40"/>
      <c r="OB52" s="40"/>
      <c r="OC52" s="40"/>
    </row>
    <row r="53" spans="2:393" ht="25.15" customHeight="1" x14ac:dyDescent="0.25">
      <c r="B53" s="81" t="str">
        <f t="shared" si="444"/>
        <v/>
      </c>
      <c r="C53" s="33"/>
      <c r="D53" s="82" t="str">
        <f>IFERROR(VLOOKUP(C53,Tabla_Equipos[],2,FALSE),"")</f>
        <v/>
      </c>
      <c r="E53" s="43"/>
      <c r="F53" s="30"/>
      <c r="G53" s="27"/>
      <c r="H53" s="130" t="str">
        <f>IFERROR(VLOOKUP(C53,Tabla_Equipos[],5,FALSE),"")</f>
        <v/>
      </c>
      <c r="I53" s="130" t="str">
        <f t="shared" si="436"/>
        <v/>
      </c>
      <c r="J53" s="27"/>
      <c r="K53" s="83" t="str">
        <f t="shared" ca="1" si="437"/>
        <v/>
      </c>
      <c r="L53" s="84" t="str" cm="1">
        <f t="array" aca="1" ref="L53" ca="1">IFERROR(SUM((($W$9:$OC$9&gt;=$F53)*(MOD($W$9:$OC$9-$F53,$K53)+1)=1)*1),"")</f>
        <v/>
      </c>
      <c r="M53" s="85" t="str">
        <f t="shared" ca="1" si="445"/>
        <v/>
      </c>
      <c r="N53" s="86" t="str">
        <f t="shared" ca="1" si="445"/>
        <v/>
      </c>
      <c r="O53" s="87" t="str">
        <f t="shared" ca="1" si="445"/>
        <v/>
      </c>
      <c r="P53" s="88" t="str">
        <f t="shared" ca="1" si="438"/>
        <v/>
      </c>
      <c r="Q53" s="89" t="str">
        <f t="shared" ca="1" si="439"/>
        <v/>
      </c>
      <c r="R53" s="89" t="str">
        <f t="shared" ca="1" si="440"/>
        <v/>
      </c>
      <c r="S53" s="90" t="str" cm="1">
        <f t="array" aca="1" ref="S53" ca="1">IFERROR(INDEX($W$9:$OC$9,MATCH("P",W53:OC53,0)),IFERROR(INDEX($W$9:$OC$9,1,MATCH(M53+O53+1,($W$9:$OC$9&gt;=$F53)*(QUOTIENT($W$9:$OC$9-$F53,$K53)+1),0)),""))</f>
        <v/>
      </c>
      <c r="T53" s="91" t="str">
        <f t="shared" ca="1" si="441"/>
        <v/>
      </c>
      <c r="U53" s="91" t="str">
        <f t="shared" si="442"/>
        <v/>
      </c>
      <c r="V53" s="21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40"/>
      <c r="JC53" s="40"/>
      <c r="JD53" s="40"/>
      <c r="JE53" s="40"/>
      <c r="JF53" s="40"/>
      <c r="JG53" s="40"/>
      <c r="JH53" s="40"/>
      <c r="JI53" s="40"/>
      <c r="JJ53" s="40"/>
      <c r="JK53" s="40"/>
      <c r="JL53" s="40"/>
      <c r="JM53" s="40"/>
      <c r="JN53" s="40"/>
      <c r="JO53" s="40"/>
      <c r="JP53" s="40"/>
      <c r="JQ53" s="40"/>
      <c r="JR53" s="40"/>
      <c r="JS53" s="40"/>
      <c r="JT53" s="40"/>
      <c r="JU53" s="40"/>
      <c r="JV53" s="40"/>
      <c r="JW53" s="40"/>
      <c r="JX53" s="40"/>
      <c r="JY53" s="40"/>
      <c r="JZ53" s="40"/>
      <c r="KA53" s="40"/>
      <c r="KB53" s="40"/>
      <c r="KC53" s="40"/>
      <c r="KD53" s="40"/>
      <c r="KE53" s="40"/>
      <c r="KF53" s="40"/>
      <c r="KG53" s="40"/>
      <c r="KH53" s="40"/>
      <c r="KI53" s="40"/>
      <c r="KJ53" s="40"/>
      <c r="KK53" s="40"/>
      <c r="KL53" s="40"/>
      <c r="KM53" s="40"/>
      <c r="KN53" s="40"/>
      <c r="KO53" s="40"/>
      <c r="KP53" s="40"/>
      <c r="KQ53" s="40"/>
      <c r="KR53" s="40"/>
      <c r="KS53" s="40"/>
      <c r="KT53" s="40"/>
      <c r="KU53" s="40"/>
      <c r="KV53" s="40"/>
      <c r="KW53" s="40"/>
      <c r="KX53" s="40"/>
      <c r="KY53" s="40"/>
      <c r="KZ53" s="40"/>
      <c r="LA53" s="40"/>
      <c r="LB53" s="40"/>
      <c r="LC53" s="40"/>
      <c r="LD53" s="40"/>
      <c r="LE53" s="40"/>
      <c r="LF53" s="40"/>
      <c r="LG53" s="40"/>
      <c r="LH53" s="40"/>
      <c r="LI53" s="40"/>
      <c r="LJ53" s="40"/>
      <c r="LK53" s="40"/>
      <c r="LL53" s="40"/>
      <c r="LM53" s="40"/>
      <c r="LN53" s="40"/>
      <c r="LO53" s="40"/>
      <c r="LP53" s="40"/>
      <c r="LQ53" s="40"/>
      <c r="LR53" s="40"/>
      <c r="LS53" s="40"/>
      <c r="LT53" s="40"/>
      <c r="LU53" s="40"/>
      <c r="LV53" s="40"/>
      <c r="LW53" s="40"/>
      <c r="LX53" s="40"/>
      <c r="LY53" s="40"/>
      <c r="LZ53" s="40"/>
      <c r="MA53" s="40"/>
      <c r="MB53" s="40"/>
      <c r="MC53" s="40"/>
      <c r="MD53" s="40"/>
      <c r="ME53" s="40"/>
      <c r="MF53" s="40"/>
      <c r="MG53" s="40"/>
      <c r="MH53" s="40"/>
      <c r="MI53" s="40"/>
      <c r="MJ53" s="40"/>
      <c r="MK53" s="40"/>
      <c r="ML53" s="40"/>
      <c r="MM53" s="40"/>
      <c r="MN53" s="40"/>
      <c r="MO53" s="40"/>
      <c r="MP53" s="40"/>
      <c r="MQ53" s="40"/>
      <c r="MR53" s="40"/>
      <c r="MS53" s="40"/>
      <c r="MT53" s="40"/>
      <c r="MU53" s="40"/>
      <c r="MV53" s="40"/>
      <c r="MW53" s="40"/>
      <c r="MX53" s="40"/>
      <c r="MY53" s="40"/>
      <c r="MZ53" s="40"/>
      <c r="NA53" s="40"/>
      <c r="NB53" s="40"/>
      <c r="NC53" s="40"/>
      <c r="ND53" s="40"/>
      <c r="NE53" s="40"/>
      <c r="NF53" s="40"/>
      <c r="NG53" s="40"/>
      <c r="NH53" s="40"/>
      <c r="NI53" s="40"/>
      <c r="NJ53" s="40"/>
      <c r="NK53" s="40"/>
      <c r="NL53" s="40"/>
      <c r="NM53" s="40"/>
      <c r="NN53" s="40"/>
      <c r="NO53" s="40"/>
      <c r="NP53" s="40"/>
      <c r="NQ53" s="40"/>
      <c r="NR53" s="40"/>
      <c r="NS53" s="40"/>
      <c r="NT53" s="40"/>
      <c r="NU53" s="40"/>
      <c r="NV53" s="40"/>
      <c r="NW53" s="40"/>
      <c r="NX53" s="40"/>
      <c r="NY53" s="40"/>
      <c r="NZ53" s="40"/>
      <c r="OA53" s="40"/>
      <c r="OB53" s="40"/>
      <c r="OC53" s="40"/>
    </row>
    <row r="54" spans="2:393" ht="25.15" customHeight="1" x14ac:dyDescent="0.25">
      <c r="B54" s="81" t="str">
        <f t="shared" si="444"/>
        <v/>
      </c>
      <c r="C54" s="33"/>
      <c r="D54" s="82" t="str">
        <f>IFERROR(VLOOKUP(C54,Tabla_Equipos[],2,FALSE),"")</f>
        <v/>
      </c>
      <c r="E54" s="43"/>
      <c r="F54" s="30"/>
      <c r="G54" s="27"/>
      <c r="H54" s="130" t="str">
        <f>IFERROR(VLOOKUP(C54,Tabla_Equipos[],5,FALSE),"")</f>
        <v/>
      </c>
      <c r="I54" s="130" t="str">
        <f t="shared" si="436"/>
        <v/>
      </c>
      <c r="J54" s="27"/>
      <c r="K54" s="83" t="str">
        <f t="shared" ca="1" si="437"/>
        <v/>
      </c>
      <c r="L54" s="84" t="str" cm="1">
        <f t="array" aca="1" ref="L54" ca="1">IFERROR(SUM((($W$9:$OC$9&gt;=$F54)*(MOD($W$9:$OC$9-$F54,$K54)+1)=1)*1),"")</f>
        <v/>
      </c>
      <c r="M54" s="85" t="str">
        <f t="shared" ca="1" si="445"/>
        <v/>
      </c>
      <c r="N54" s="86" t="str">
        <f t="shared" ca="1" si="445"/>
        <v/>
      </c>
      <c r="O54" s="87" t="str">
        <f t="shared" ca="1" si="445"/>
        <v/>
      </c>
      <c r="P54" s="88" t="str">
        <f t="shared" ca="1" si="438"/>
        <v/>
      </c>
      <c r="Q54" s="89" t="str">
        <f t="shared" ca="1" si="439"/>
        <v/>
      </c>
      <c r="R54" s="89" t="str">
        <f t="shared" ca="1" si="440"/>
        <v/>
      </c>
      <c r="S54" s="90" t="str" cm="1">
        <f t="array" aca="1" ref="S54" ca="1">IFERROR(INDEX($W$9:$OC$9,MATCH("P",W54:OC54,0)),IFERROR(INDEX($W$9:$OC$9,1,MATCH(M54+O54+1,($W$9:$OC$9&gt;=$F54)*(QUOTIENT($W$9:$OC$9-$F54,$K54)+1),0)),""))</f>
        <v/>
      </c>
      <c r="T54" s="91" t="str">
        <f t="shared" ca="1" si="441"/>
        <v/>
      </c>
      <c r="U54" s="91" t="str">
        <f t="shared" si="442"/>
        <v/>
      </c>
      <c r="V54" s="21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40"/>
      <c r="JC54" s="40"/>
      <c r="JD54" s="40"/>
      <c r="JE54" s="40"/>
      <c r="JF54" s="40"/>
      <c r="JG54" s="40"/>
      <c r="JH54" s="40"/>
      <c r="JI54" s="40"/>
      <c r="JJ54" s="40"/>
      <c r="JK54" s="40"/>
      <c r="JL54" s="40"/>
      <c r="JM54" s="40"/>
      <c r="JN54" s="40"/>
      <c r="JO54" s="40"/>
      <c r="JP54" s="40"/>
      <c r="JQ54" s="40"/>
      <c r="JR54" s="40"/>
      <c r="JS54" s="40"/>
      <c r="JT54" s="40"/>
      <c r="JU54" s="40"/>
      <c r="JV54" s="40"/>
      <c r="JW54" s="40"/>
      <c r="JX54" s="40"/>
      <c r="JY54" s="40"/>
      <c r="JZ54" s="40"/>
      <c r="KA54" s="40"/>
      <c r="KB54" s="40"/>
      <c r="KC54" s="40"/>
      <c r="KD54" s="40"/>
      <c r="KE54" s="40"/>
      <c r="KF54" s="40"/>
      <c r="KG54" s="40"/>
      <c r="KH54" s="40"/>
      <c r="KI54" s="40"/>
      <c r="KJ54" s="40"/>
      <c r="KK54" s="40"/>
      <c r="KL54" s="40"/>
      <c r="KM54" s="40"/>
      <c r="KN54" s="40"/>
      <c r="KO54" s="40"/>
      <c r="KP54" s="40"/>
      <c r="KQ54" s="40"/>
      <c r="KR54" s="40"/>
      <c r="KS54" s="40"/>
      <c r="KT54" s="40"/>
      <c r="KU54" s="40"/>
      <c r="KV54" s="40"/>
      <c r="KW54" s="40"/>
      <c r="KX54" s="40"/>
      <c r="KY54" s="40"/>
      <c r="KZ54" s="40"/>
      <c r="LA54" s="40"/>
      <c r="LB54" s="40"/>
      <c r="LC54" s="40"/>
      <c r="LD54" s="40"/>
      <c r="LE54" s="40"/>
      <c r="LF54" s="40"/>
      <c r="LG54" s="40"/>
      <c r="LH54" s="40"/>
      <c r="LI54" s="40"/>
      <c r="LJ54" s="40"/>
      <c r="LK54" s="40"/>
      <c r="LL54" s="40"/>
      <c r="LM54" s="40"/>
      <c r="LN54" s="40"/>
      <c r="LO54" s="40"/>
      <c r="LP54" s="40"/>
      <c r="LQ54" s="40"/>
      <c r="LR54" s="40"/>
      <c r="LS54" s="40"/>
      <c r="LT54" s="40"/>
      <c r="LU54" s="40"/>
      <c r="LV54" s="40"/>
      <c r="LW54" s="40"/>
      <c r="LX54" s="40"/>
      <c r="LY54" s="40"/>
      <c r="LZ54" s="40"/>
      <c r="MA54" s="40"/>
      <c r="MB54" s="40"/>
      <c r="MC54" s="40"/>
      <c r="MD54" s="40"/>
      <c r="ME54" s="40"/>
      <c r="MF54" s="40"/>
      <c r="MG54" s="40"/>
      <c r="MH54" s="40"/>
      <c r="MI54" s="40"/>
      <c r="MJ54" s="40"/>
      <c r="MK54" s="40"/>
      <c r="ML54" s="40"/>
      <c r="MM54" s="40"/>
      <c r="MN54" s="40"/>
      <c r="MO54" s="40"/>
      <c r="MP54" s="40"/>
      <c r="MQ54" s="40"/>
      <c r="MR54" s="40"/>
      <c r="MS54" s="40"/>
      <c r="MT54" s="40"/>
      <c r="MU54" s="40"/>
      <c r="MV54" s="40"/>
      <c r="MW54" s="40"/>
      <c r="MX54" s="40"/>
      <c r="MY54" s="40"/>
      <c r="MZ54" s="40"/>
      <c r="NA54" s="40"/>
      <c r="NB54" s="40"/>
      <c r="NC54" s="40"/>
      <c r="ND54" s="40"/>
      <c r="NE54" s="40"/>
      <c r="NF54" s="40"/>
      <c r="NG54" s="40"/>
      <c r="NH54" s="40"/>
      <c r="NI54" s="40"/>
      <c r="NJ54" s="40"/>
      <c r="NK54" s="40"/>
      <c r="NL54" s="40"/>
      <c r="NM54" s="40"/>
      <c r="NN54" s="40"/>
      <c r="NO54" s="40"/>
      <c r="NP54" s="40"/>
      <c r="NQ54" s="40"/>
      <c r="NR54" s="40"/>
      <c r="NS54" s="40"/>
      <c r="NT54" s="40"/>
      <c r="NU54" s="40"/>
      <c r="NV54" s="40"/>
      <c r="NW54" s="40"/>
      <c r="NX54" s="40"/>
      <c r="NY54" s="40"/>
      <c r="NZ54" s="40"/>
      <c r="OA54" s="40"/>
      <c r="OB54" s="40"/>
      <c r="OC54" s="40"/>
    </row>
    <row r="55" spans="2:393" ht="25.15" customHeight="1" x14ac:dyDescent="0.25">
      <c r="B55" s="81" t="str">
        <f t="shared" si="444"/>
        <v/>
      </c>
      <c r="C55" s="33"/>
      <c r="D55" s="82" t="str">
        <f>IFERROR(VLOOKUP(C55,Tabla_Equipos[],2,FALSE),"")</f>
        <v/>
      </c>
      <c r="E55" s="43"/>
      <c r="F55" s="30"/>
      <c r="G55" s="27"/>
      <c r="H55" s="130" t="str">
        <f>IFERROR(VLOOKUP(C55,Tabla_Equipos[],5,FALSE),"")</f>
        <v/>
      </c>
      <c r="I55" s="130" t="str">
        <f t="shared" si="436"/>
        <v/>
      </c>
      <c r="J55" s="27"/>
      <c r="K55" s="83" t="str">
        <f t="shared" ca="1" si="437"/>
        <v/>
      </c>
      <c r="L55" s="84" t="str" cm="1">
        <f t="array" aca="1" ref="L55" ca="1">IFERROR(SUM((($W$9:$OC$9&gt;=$F55)*(MOD($W$9:$OC$9-$F55,$K55)+1)=1)*1),"")</f>
        <v/>
      </c>
      <c r="M55" s="85" t="str">
        <f t="shared" ca="1" si="445"/>
        <v/>
      </c>
      <c r="N55" s="86" t="str">
        <f t="shared" ca="1" si="445"/>
        <v/>
      </c>
      <c r="O55" s="87" t="str">
        <f t="shared" ca="1" si="445"/>
        <v/>
      </c>
      <c r="P55" s="88" t="str">
        <f t="shared" ca="1" si="438"/>
        <v/>
      </c>
      <c r="Q55" s="89" t="str">
        <f t="shared" ca="1" si="439"/>
        <v/>
      </c>
      <c r="R55" s="89" t="str">
        <f t="shared" ca="1" si="440"/>
        <v/>
      </c>
      <c r="S55" s="90" t="str" cm="1">
        <f t="array" aca="1" ref="S55" ca="1">IFERROR(INDEX($W$9:$OC$9,MATCH("P",W55:OC55,0)),IFERROR(INDEX($W$9:$OC$9,1,MATCH(M55+O55+1,($W$9:$OC$9&gt;=$F55)*(QUOTIENT($W$9:$OC$9-$F55,$K55)+1),0)),""))</f>
        <v/>
      </c>
      <c r="T55" s="91" t="str">
        <f t="shared" ca="1" si="441"/>
        <v/>
      </c>
      <c r="U55" s="91" t="str">
        <f t="shared" si="442"/>
        <v/>
      </c>
      <c r="V55" s="21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40"/>
      <c r="JC55" s="40"/>
      <c r="JD55" s="40"/>
      <c r="JE55" s="40"/>
      <c r="JF55" s="40"/>
      <c r="JG55" s="40"/>
      <c r="JH55" s="40"/>
      <c r="JI55" s="40"/>
      <c r="JJ55" s="40"/>
      <c r="JK55" s="40"/>
      <c r="JL55" s="40"/>
      <c r="JM55" s="40"/>
      <c r="JN55" s="40"/>
      <c r="JO55" s="40"/>
      <c r="JP55" s="40"/>
      <c r="JQ55" s="40"/>
      <c r="JR55" s="40"/>
      <c r="JS55" s="40"/>
      <c r="JT55" s="40"/>
      <c r="JU55" s="40"/>
      <c r="JV55" s="40"/>
      <c r="JW55" s="40"/>
      <c r="JX55" s="40"/>
      <c r="JY55" s="40"/>
      <c r="JZ55" s="40"/>
      <c r="KA55" s="40"/>
      <c r="KB55" s="40"/>
      <c r="KC55" s="40"/>
      <c r="KD55" s="40"/>
      <c r="KE55" s="40"/>
      <c r="KF55" s="40"/>
      <c r="KG55" s="40"/>
      <c r="KH55" s="40"/>
      <c r="KI55" s="40"/>
      <c r="KJ55" s="40"/>
      <c r="KK55" s="40"/>
      <c r="KL55" s="40"/>
      <c r="KM55" s="40"/>
      <c r="KN55" s="40"/>
      <c r="KO55" s="40"/>
      <c r="KP55" s="40"/>
      <c r="KQ55" s="40"/>
      <c r="KR55" s="40"/>
      <c r="KS55" s="40"/>
      <c r="KT55" s="40"/>
      <c r="KU55" s="40"/>
      <c r="KV55" s="40"/>
      <c r="KW55" s="40"/>
      <c r="KX55" s="40"/>
      <c r="KY55" s="40"/>
      <c r="KZ55" s="40"/>
      <c r="LA55" s="40"/>
      <c r="LB55" s="40"/>
      <c r="LC55" s="40"/>
      <c r="LD55" s="40"/>
      <c r="LE55" s="40"/>
      <c r="LF55" s="40"/>
      <c r="LG55" s="40"/>
      <c r="LH55" s="40"/>
      <c r="LI55" s="40"/>
      <c r="LJ55" s="40"/>
      <c r="LK55" s="40"/>
      <c r="LL55" s="40"/>
      <c r="LM55" s="40"/>
      <c r="LN55" s="40"/>
      <c r="LO55" s="40"/>
      <c r="LP55" s="40"/>
      <c r="LQ55" s="40"/>
      <c r="LR55" s="40"/>
      <c r="LS55" s="40"/>
      <c r="LT55" s="40"/>
      <c r="LU55" s="40"/>
      <c r="LV55" s="40"/>
      <c r="LW55" s="40"/>
      <c r="LX55" s="40"/>
      <c r="LY55" s="40"/>
      <c r="LZ55" s="40"/>
      <c r="MA55" s="40"/>
      <c r="MB55" s="40"/>
      <c r="MC55" s="40"/>
      <c r="MD55" s="40"/>
      <c r="ME55" s="40"/>
      <c r="MF55" s="40"/>
      <c r="MG55" s="40"/>
      <c r="MH55" s="40"/>
      <c r="MI55" s="40"/>
      <c r="MJ55" s="40"/>
      <c r="MK55" s="40"/>
      <c r="ML55" s="40"/>
      <c r="MM55" s="40"/>
      <c r="MN55" s="40"/>
      <c r="MO55" s="40"/>
      <c r="MP55" s="40"/>
      <c r="MQ55" s="40"/>
      <c r="MR55" s="40"/>
      <c r="MS55" s="40"/>
      <c r="MT55" s="40"/>
      <c r="MU55" s="40"/>
      <c r="MV55" s="40"/>
      <c r="MW55" s="40"/>
      <c r="MX55" s="40"/>
      <c r="MY55" s="40"/>
      <c r="MZ55" s="40"/>
      <c r="NA55" s="40"/>
      <c r="NB55" s="40"/>
      <c r="NC55" s="40"/>
      <c r="ND55" s="40"/>
      <c r="NE55" s="40"/>
      <c r="NF55" s="40"/>
      <c r="NG55" s="40"/>
      <c r="NH55" s="40"/>
      <c r="NI55" s="40"/>
      <c r="NJ55" s="40"/>
      <c r="NK55" s="40"/>
      <c r="NL55" s="40"/>
      <c r="NM55" s="40"/>
      <c r="NN55" s="40"/>
      <c r="NO55" s="40"/>
      <c r="NP55" s="40"/>
      <c r="NQ55" s="40"/>
      <c r="NR55" s="40"/>
      <c r="NS55" s="40"/>
      <c r="NT55" s="40"/>
      <c r="NU55" s="40"/>
      <c r="NV55" s="40"/>
      <c r="NW55" s="40"/>
      <c r="NX55" s="40"/>
      <c r="NY55" s="40"/>
      <c r="NZ55" s="40"/>
      <c r="OA55" s="40"/>
      <c r="OB55" s="40"/>
      <c r="OC55" s="40"/>
    </row>
    <row r="56" spans="2:393" ht="25.15" customHeight="1" x14ac:dyDescent="0.25">
      <c r="B56" s="81" t="str">
        <f t="shared" si="444"/>
        <v/>
      </c>
      <c r="C56" s="33"/>
      <c r="D56" s="82" t="str">
        <f>IFERROR(VLOOKUP(C56,Tabla_Equipos[],2,FALSE),"")</f>
        <v/>
      </c>
      <c r="E56" s="43"/>
      <c r="F56" s="30"/>
      <c r="G56" s="27"/>
      <c r="H56" s="130" t="str">
        <f>IFERROR(VLOOKUP(C56,Tabla_Equipos[],5,FALSE),"")</f>
        <v/>
      </c>
      <c r="I56" s="130" t="str">
        <f t="shared" si="436"/>
        <v/>
      </c>
      <c r="J56" s="27"/>
      <c r="K56" s="83" t="str">
        <f t="shared" ca="1" si="437"/>
        <v/>
      </c>
      <c r="L56" s="84" t="str" cm="1">
        <f t="array" aca="1" ref="L56" ca="1">IFERROR(SUM((($W$9:$OC$9&gt;=$F56)*(MOD($W$9:$OC$9-$F56,$K56)+1)=1)*1),"")</f>
        <v/>
      </c>
      <c r="M56" s="85" t="str">
        <f t="shared" ca="1" si="445"/>
        <v/>
      </c>
      <c r="N56" s="86" t="str">
        <f t="shared" ca="1" si="445"/>
        <v/>
      </c>
      <c r="O56" s="87" t="str">
        <f t="shared" ca="1" si="445"/>
        <v/>
      </c>
      <c r="P56" s="88" t="str">
        <f t="shared" ca="1" si="438"/>
        <v/>
      </c>
      <c r="Q56" s="89" t="str">
        <f t="shared" ca="1" si="439"/>
        <v/>
      </c>
      <c r="R56" s="89" t="str">
        <f t="shared" ca="1" si="440"/>
        <v/>
      </c>
      <c r="S56" s="90" t="str" cm="1">
        <f t="array" aca="1" ref="S56" ca="1">IFERROR(INDEX($W$9:$OC$9,MATCH("P",W56:OC56,0)),IFERROR(INDEX($W$9:$OC$9,1,MATCH(M56+O56+1,($W$9:$OC$9&gt;=$F56)*(QUOTIENT($W$9:$OC$9-$F56,$K56)+1),0)),""))</f>
        <v/>
      </c>
      <c r="T56" s="91" t="str">
        <f t="shared" ca="1" si="441"/>
        <v/>
      </c>
      <c r="U56" s="91" t="str">
        <f t="shared" si="442"/>
        <v/>
      </c>
      <c r="V56" s="21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  <c r="IZ56" s="40"/>
      <c r="JA56" s="40"/>
      <c r="JB56" s="40"/>
      <c r="JC56" s="40"/>
      <c r="JD56" s="40"/>
      <c r="JE56" s="40"/>
      <c r="JF56" s="40"/>
      <c r="JG56" s="40"/>
      <c r="JH56" s="40"/>
      <c r="JI56" s="40"/>
      <c r="JJ56" s="40"/>
      <c r="JK56" s="40"/>
      <c r="JL56" s="40"/>
      <c r="JM56" s="40"/>
      <c r="JN56" s="40"/>
      <c r="JO56" s="40"/>
      <c r="JP56" s="40"/>
      <c r="JQ56" s="40"/>
      <c r="JR56" s="40"/>
      <c r="JS56" s="40"/>
      <c r="JT56" s="40"/>
      <c r="JU56" s="40"/>
      <c r="JV56" s="40"/>
      <c r="JW56" s="40"/>
      <c r="JX56" s="40"/>
      <c r="JY56" s="40"/>
      <c r="JZ56" s="40"/>
      <c r="KA56" s="40"/>
      <c r="KB56" s="40"/>
      <c r="KC56" s="40"/>
      <c r="KD56" s="40"/>
      <c r="KE56" s="40"/>
      <c r="KF56" s="40"/>
      <c r="KG56" s="40"/>
      <c r="KH56" s="40"/>
      <c r="KI56" s="40"/>
      <c r="KJ56" s="40"/>
      <c r="KK56" s="40"/>
      <c r="KL56" s="40"/>
      <c r="KM56" s="40"/>
      <c r="KN56" s="40"/>
      <c r="KO56" s="40"/>
      <c r="KP56" s="40"/>
      <c r="KQ56" s="40"/>
      <c r="KR56" s="40"/>
      <c r="KS56" s="40"/>
      <c r="KT56" s="40"/>
      <c r="KU56" s="40"/>
      <c r="KV56" s="40"/>
      <c r="KW56" s="40"/>
      <c r="KX56" s="40"/>
      <c r="KY56" s="40"/>
      <c r="KZ56" s="40"/>
      <c r="LA56" s="40"/>
      <c r="LB56" s="40"/>
      <c r="LC56" s="40"/>
      <c r="LD56" s="40"/>
      <c r="LE56" s="40"/>
      <c r="LF56" s="40"/>
      <c r="LG56" s="40"/>
      <c r="LH56" s="40"/>
      <c r="LI56" s="40"/>
      <c r="LJ56" s="40"/>
      <c r="LK56" s="40"/>
      <c r="LL56" s="40"/>
      <c r="LM56" s="40"/>
      <c r="LN56" s="40"/>
      <c r="LO56" s="40"/>
      <c r="LP56" s="40"/>
      <c r="LQ56" s="40"/>
      <c r="LR56" s="40"/>
      <c r="LS56" s="40"/>
      <c r="LT56" s="40"/>
      <c r="LU56" s="40"/>
      <c r="LV56" s="40"/>
      <c r="LW56" s="40"/>
      <c r="LX56" s="40"/>
      <c r="LY56" s="40"/>
      <c r="LZ56" s="40"/>
      <c r="MA56" s="40"/>
      <c r="MB56" s="40"/>
      <c r="MC56" s="40"/>
      <c r="MD56" s="40"/>
      <c r="ME56" s="40"/>
      <c r="MF56" s="40"/>
      <c r="MG56" s="40"/>
      <c r="MH56" s="40"/>
      <c r="MI56" s="40"/>
      <c r="MJ56" s="40"/>
      <c r="MK56" s="40"/>
      <c r="ML56" s="40"/>
      <c r="MM56" s="40"/>
      <c r="MN56" s="40"/>
      <c r="MO56" s="40"/>
      <c r="MP56" s="40"/>
      <c r="MQ56" s="40"/>
      <c r="MR56" s="40"/>
      <c r="MS56" s="40"/>
      <c r="MT56" s="40"/>
      <c r="MU56" s="40"/>
      <c r="MV56" s="40"/>
      <c r="MW56" s="40"/>
      <c r="MX56" s="40"/>
      <c r="MY56" s="40"/>
      <c r="MZ56" s="40"/>
      <c r="NA56" s="40"/>
      <c r="NB56" s="40"/>
      <c r="NC56" s="40"/>
      <c r="ND56" s="40"/>
      <c r="NE56" s="40"/>
      <c r="NF56" s="40"/>
      <c r="NG56" s="40"/>
      <c r="NH56" s="40"/>
      <c r="NI56" s="40"/>
      <c r="NJ56" s="40"/>
      <c r="NK56" s="40"/>
      <c r="NL56" s="40"/>
      <c r="NM56" s="40"/>
      <c r="NN56" s="40"/>
      <c r="NO56" s="40"/>
      <c r="NP56" s="40"/>
      <c r="NQ56" s="40"/>
      <c r="NR56" s="40"/>
      <c r="NS56" s="40"/>
      <c r="NT56" s="40"/>
      <c r="NU56" s="40"/>
      <c r="NV56" s="40"/>
      <c r="NW56" s="40"/>
      <c r="NX56" s="40"/>
      <c r="NY56" s="40"/>
      <c r="NZ56" s="40"/>
      <c r="OA56" s="40"/>
      <c r="OB56" s="40"/>
      <c r="OC56" s="40"/>
    </row>
    <row r="57" spans="2:393" ht="25.15" customHeight="1" x14ac:dyDescent="0.25">
      <c r="B57" s="81" t="str">
        <f t="shared" si="444"/>
        <v/>
      </c>
      <c r="C57" s="33"/>
      <c r="D57" s="82" t="str">
        <f>IFERROR(VLOOKUP(C57,Tabla_Equipos[],2,FALSE),"")</f>
        <v/>
      </c>
      <c r="E57" s="43"/>
      <c r="F57" s="30"/>
      <c r="G57" s="27"/>
      <c r="H57" s="130" t="str">
        <f>IFERROR(VLOOKUP(C57,Tabla_Equipos[],5,FALSE),"")</f>
        <v/>
      </c>
      <c r="I57" s="130" t="str">
        <f t="shared" si="436"/>
        <v/>
      </c>
      <c r="J57" s="27"/>
      <c r="K57" s="83" t="str">
        <f t="shared" ca="1" si="437"/>
        <v/>
      </c>
      <c r="L57" s="84" t="str" cm="1">
        <f t="array" aca="1" ref="L57" ca="1">IFERROR(SUM((($W$9:$OC$9&gt;=$F57)*(MOD($W$9:$OC$9-$F57,$K57)+1)=1)*1),"")</f>
        <v/>
      </c>
      <c r="M57" s="85" t="str">
        <f t="shared" ca="1" si="445"/>
        <v/>
      </c>
      <c r="N57" s="86" t="str">
        <f t="shared" ca="1" si="445"/>
        <v/>
      </c>
      <c r="O57" s="87" t="str">
        <f t="shared" ca="1" si="445"/>
        <v/>
      </c>
      <c r="P57" s="88" t="str">
        <f t="shared" ca="1" si="438"/>
        <v/>
      </c>
      <c r="Q57" s="89" t="str">
        <f t="shared" ca="1" si="439"/>
        <v/>
      </c>
      <c r="R57" s="89" t="str">
        <f t="shared" ca="1" si="440"/>
        <v/>
      </c>
      <c r="S57" s="90" t="str" cm="1">
        <f t="array" aca="1" ref="S57" ca="1">IFERROR(INDEX($W$9:$OC$9,MATCH("P",W57:OC57,0)),IFERROR(INDEX($W$9:$OC$9,1,MATCH(M57+O57+1,($W$9:$OC$9&gt;=$F57)*(QUOTIENT($W$9:$OC$9-$F57,$K57)+1),0)),""))</f>
        <v/>
      </c>
      <c r="T57" s="91" t="str">
        <f t="shared" ca="1" si="441"/>
        <v/>
      </c>
      <c r="U57" s="91" t="str">
        <f t="shared" si="442"/>
        <v/>
      </c>
      <c r="V57" s="21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  <c r="IW57" s="40"/>
      <c r="IX57" s="40"/>
      <c r="IY57" s="40"/>
      <c r="IZ57" s="40"/>
      <c r="JA57" s="40"/>
      <c r="JB57" s="40"/>
      <c r="JC57" s="40"/>
      <c r="JD57" s="40"/>
      <c r="JE57" s="40"/>
      <c r="JF57" s="40"/>
      <c r="JG57" s="40"/>
      <c r="JH57" s="40"/>
      <c r="JI57" s="40"/>
      <c r="JJ57" s="40"/>
      <c r="JK57" s="40"/>
      <c r="JL57" s="40"/>
      <c r="JM57" s="40"/>
      <c r="JN57" s="40"/>
      <c r="JO57" s="40"/>
      <c r="JP57" s="40"/>
      <c r="JQ57" s="40"/>
      <c r="JR57" s="40"/>
      <c r="JS57" s="40"/>
      <c r="JT57" s="40"/>
      <c r="JU57" s="40"/>
      <c r="JV57" s="40"/>
      <c r="JW57" s="40"/>
      <c r="JX57" s="40"/>
      <c r="JY57" s="40"/>
      <c r="JZ57" s="40"/>
      <c r="KA57" s="40"/>
      <c r="KB57" s="40"/>
      <c r="KC57" s="40"/>
      <c r="KD57" s="40"/>
      <c r="KE57" s="40"/>
      <c r="KF57" s="40"/>
      <c r="KG57" s="40"/>
      <c r="KH57" s="40"/>
      <c r="KI57" s="40"/>
      <c r="KJ57" s="40"/>
      <c r="KK57" s="40"/>
      <c r="KL57" s="40"/>
      <c r="KM57" s="40"/>
      <c r="KN57" s="40"/>
      <c r="KO57" s="40"/>
      <c r="KP57" s="40"/>
      <c r="KQ57" s="40"/>
      <c r="KR57" s="40"/>
      <c r="KS57" s="40"/>
      <c r="KT57" s="40"/>
      <c r="KU57" s="40"/>
      <c r="KV57" s="40"/>
      <c r="KW57" s="40"/>
      <c r="KX57" s="40"/>
      <c r="KY57" s="40"/>
      <c r="KZ57" s="40"/>
      <c r="LA57" s="40"/>
      <c r="LB57" s="40"/>
      <c r="LC57" s="40"/>
      <c r="LD57" s="40"/>
      <c r="LE57" s="40"/>
      <c r="LF57" s="40"/>
      <c r="LG57" s="40"/>
      <c r="LH57" s="40"/>
      <c r="LI57" s="40"/>
      <c r="LJ57" s="40"/>
      <c r="LK57" s="40"/>
      <c r="LL57" s="40"/>
      <c r="LM57" s="40"/>
      <c r="LN57" s="40"/>
      <c r="LO57" s="40"/>
      <c r="LP57" s="40"/>
      <c r="LQ57" s="40"/>
      <c r="LR57" s="40"/>
      <c r="LS57" s="40"/>
      <c r="LT57" s="40"/>
      <c r="LU57" s="40"/>
      <c r="LV57" s="40"/>
      <c r="LW57" s="40"/>
      <c r="LX57" s="40"/>
      <c r="LY57" s="40"/>
      <c r="LZ57" s="40"/>
      <c r="MA57" s="40"/>
      <c r="MB57" s="40"/>
      <c r="MC57" s="40"/>
      <c r="MD57" s="40"/>
      <c r="ME57" s="40"/>
      <c r="MF57" s="40"/>
      <c r="MG57" s="40"/>
      <c r="MH57" s="40"/>
      <c r="MI57" s="40"/>
      <c r="MJ57" s="40"/>
      <c r="MK57" s="40"/>
      <c r="ML57" s="40"/>
      <c r="MM57" s="40"/>
      <c r="MN57" s="40"/>
      <c r="MO57" s="40"/>
      <c r="MP57" s="40"/>
      <c r="MQ57" s="40"/>
      <c r="MR57" s="40"/>
      <c r="MS57" s="40"/>
      <c r="MT57" s="40"/>
      <c r="MU57" s="40"/>
      <c r="MV57" s="40"/>
      <c r="MW57" s="40"/>
      <c r="MX57" s="40"/>
      <c r="MY57" s="40"/>
      <c r="MZ57" s="40"/>
      <c r="NA57" s="40"/>
      <c r="NB57" s="40"/>
      <c r="NC57" s="40"/>
      <c r="ND57" s="40"/>
      <c r="NE57" s="40"/>
      <c r="NF57" s="40"/>
      <c r="NG57" s="40"/>
      <c r="NH57" s="40"/>
      <c r="NI57" s="40"/>
      <c r="NJ57" s="40"/>
      <c r="NK57" s="40"/>
      <c r="NL57" s="40"/>
      <c r="NM57" s="40"/>
      <c r="NN57" s="40"/>
      <c r="NO57" s="40"/>
      <c r="NP57" s="40"/>
      <c r="NQ57" s="40"/>
      <c r="NR57" s="40"/>
      <c r="NS57" s="40"/>
      <c r="NT57" s="40"/>
      <c r="NU57" s="40"/>
      <c r="NV57" s="40"/>
      <c r="NW57" s="40"/>
      <c r="NX57" s="40"/>
      <c r="NY57" s="40"/>
      <c r="NZ57" s="40"/>
      <c r="OA57" s="40"/>
      <c r="OB57" s="40"/>
      <c r="OC57" s="40"/>
    </row>
    <row r="58" spans="2:393" ht="25.15" customHeight="1" x14ac:dyDescent="0.25">
      <c r="B58" s="81" t="str">
        <f t="shared" si="444"/>
        <v/>
      </c>
      <c r="C58" s="33"/>
      <c r="D58" s="82" t="str">
        <f>IFERROR(VLOOKUP(C58,Tabla_Equipos[],2,FALSE),"")</f>
        <v/>
      </c>
      <c r="E58" s="43"/>
      <c r="F58" s="30"/>
      <c r="G58" s="27"/>
      <c r="H58" s="130" t="str">
        <f>IFERROR(VLOOKUP(C58,Tabla_Equipos[],5,FALSE),"")</f>
        <v/>
      </c>
      <c r="I58" s="130" t="str">
        <f t="shared" si="436"/>
        <v/>
      </c>
      <c r="J58" s="27"/>
      <c r="K58" s="83" t="str">
        <f t="shared" ca="1" si="437"/>
        <v/>
      </c>
      <c r="L58" s="84" t="str" cm="1">
        <f t="array" aca="1" ref="L58" ca="1">IFERROR(SUM((($W$9:$OC$9&gt;=$F58)*(MOD($W$9:$OC$9-$F58,$K58)+1)=1)*1),"")</f>
        <v/>
      </c>
      <c r="M58" s="85" t="str">
        <f t="shared" ca="1" si="445"/>
        <v/>
      </c>
      <c r="N58" s="86" t="str">
        <f t="shared" ca="1" si="445"/>
        <v/>
      </c>
      <c r="O58" s="87" t="str">
        <f t="shared" ca="1" si="445"/>
        <v/>
      </c>
      <c r="P58" s="88" t="str">
        <f t="shared" ca="1" si="438"/>
        <v/>
      </c>
      <c r="Q58" s="89" t="str">
        <f t="shared" ca="1" si="439"/>
        <v/>
      </c>
      <c r="R58" s="89" t="str">
        <f t="shared" ca="1" si="440"/>
        <v/>
      </c>
      <c r="S58" s="90" t="str" cm="1">
        <f t="array" aca="1" ref="S58" ca="1">IFERROR(INDEX($W$9:$OC$9,MATCH("P",W58:OC58,0)),IFERROR(INDEX($W$9:$OC$9,1,MATCH(M58+O58+1,($W$9:$OC$9&gt;=$F58)*(QUOTIENT($W$9:$OC$9-$F58,$K58)+1),0)),""))</f>
        <v/>
      </c>
      <c r="T58" s="91" t="str">
        <f t="shared" ca="1" si="441"/>
        <v/>
      </c>
      <c r="U58" s="91" t="str">
        <f t="shared" si="442"/>
        <v/>
      </c>
      <c r="V58" s="21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  <c r="IZ58" s="40"/>
      <c r="JA58" s="40"/>
      <c r="JB58" s="40"/>
      <c r="JC58" s="40"/>
      <c r="JD58" s="40"/>
      <c r="JE58" s="40"/>
      <c r="JF58" s="40"/>
      <c r="JG58" s="40"/>
      <c r="JH58" s="40"/>
      <c r="JI58" s="40"/>
      <c r="JJ58" s="40"/>
      <c r="JK58" s="40"/>
      <c r="JL58" s="40"/>
      <c r="JM58" s="40"/>
      <c r="JN58" s="40"/>
      <c r="JO58" s="40"/>
      <c r="JP58" s="40"/>
      <c r="JQ58" s="40"/>
      <c r="JR58" s="40"/>
      <c r="JS58" s="40"/>
      <c r="JT58" s="40"/>
      <c r="JU58" s="40"/>
      <c r="JV58" s="40"/>
      <c r="JW58" s="40"/>
      <c r="JX58" s="40"/>
      <c r="JY58" s="40"/>
      <c r="JZ58" s="40"/>
      <c r="KA58" s="40"/>
      <c r="KB58" s="40"/>
      <c r="KC58" s="40"/>
      <c r="KD58" s="40"/>
      <c r="KE58" s="40"/>
      <c r="KF58" s="40"/>
      <c r="KG58" s="40"/>
      <c r="KH58" s="40"/>
      <c r="KI58" s="40"/>
      <c r="KJ58" s="40"/>
      <c r="KK58" s="40"/>
      <c r="KL58" s="40"/>
      <c r="KM58" s="40"/>
      <c r="KN58" s="40"/>
      <c r="KO58" s="40"/>
      <c r="KP58" s="40"/>
      <c r="KQ58" s="40"/>
      <c r="KR58" s="40"/>
      <c r="KS58" s="40"/>
      <c r="KT58" s="40"/>
      <c r="KU58" s="40"/>
      <c r="KV58" s="40"/>
      <c r="KW58" s="40"/>
      <c r="KX58" s="40"/>
      <c r="KY58" s="40"/>
      <c r="KZ58" s="40"/>
      <c r="LA58" s="40"/>
      <c r="LB58" s="40"/>
      <c r="LC58" s="40"/>
      <c r="LD58" s="40"/>
      <c r="LE58" s="40"/>
      <c r="LF58" s="40"/>
      <c r="LG58" s="40"/>
      <c r="LH58" s="40"/>
      <c r="LI58" s="40"/>
      <c r="LJ58" s="40"/>
      <c r="LK58" s="40"/>
      <c r="LL58" s="40"/>
      <c r="LM58" s="40"/>
      <c r="LN58" s="40"/>
      <c r="LO58" s="40"/>
      <c r="LP58" s="40"/>
      <c r="LQ58" s="40"/>
      <c r="LR58" s="40"/>
      <c r="LS58" s="40"/>
      <c r="LT58" s="40"/>
      <c r="LU58" s="40"/>
      <c r="LV58" s="40"/>
      <c r="LW58" s="40"/>
      <c r="LX58" s="40"/>
      <c r="LY58" s="40"/>
      <c r="LZ58" s="40"/>
      <c r="MA58" s="40"/>
      <c r="MB58" s="40"/>
      <c r="MC58" s="40"/>
      <c r="MD58" s="40"/>
      <c r="ME58" s="40"/>
      <c r="MF58" s="40"/>
      <c r="MG58" s="40"/>
      <c r="MH58" s="40"/>
      <c r="MI58" s="40"/>
      <c r="MJ58" s="40"/>
      <c r="MK58" s="40"/>
      <c r="ML58" s="40"/>
      <c r="MM58" s="40"/>
      <c r="MN58" s="40"/>
      <c r="MO58" s="40"/>
      <c r="MP58" s="40"/>
      <c r="MQ58" s="40"/>
      <c r="MR58" s="40"/>
      <c r="MS58" s="40"/>
      <c r="MT58" s="40"/>
      <c r="MU58" s="40"/>
      <c r="MV58" s="40"/>
      <c r="MW58" s="40"/>
      <c r="MX58" s="40"/>
      <c r="MY58" s="40"/>
      <c r="MZ58" s="40"/>
      <c r="NA58" s="40"/>
      <c r="NB58" s="40"/>
      <c r="NC58" s="40"/>
      <c r="ND58" s="40"/>
      <c r="NE58" s="40"/>
      <c r="NF58" s="40"/>
      <c r="NG58" s="40"/>
      <c r="NH58" s="40"/>
      <c r="NI58" s="40"/>
      <c r="NJ58" s="40"/>
      <c r="NK58" s="40"/>
      <c r="NL58" s="40"/>
      <c r="NM58" s="40"/>
      <c r="NN58" s="40"/>
      <c r="NO58" s="40"/>
      <c r="NP58" s="40"/>
      <c r="NQ58" s="40"/>
      <c r="NR58" s="40"/>
      <c r="NS58" s="40"/>
      <c r="NT58" s="40"/>
      <c r="NU58" s="40"/>
      <c r="NV58" s="40"/>
      <c r="NW58" s="40"/>
      <c r="NX58" s="40"/>
      <c r="NY58" s="40"/>
      <c r="NZ58" s="40"/>
      <c r="OA58" s="40"/>
      <c r="OB58" s="40"/>
      <c r="OC58" s="40"/>
    </row>
    <row r="59" spans="2:393" ht="25.15" customHeight="1" x14ac:dyDescent="0.25">
      <c r="B59" s="81" t="str">
        <f t="shared" si="444"/>
        <v/>
      </c>
      <c r="C59" s="33"/>
      <c r="D59" s="82" t="str">
        <f>IFERROR(VLOOKUP(C59,Tabla_Equipos[],2,FALSE),"")</f>
        <v/>
      </c>
      <c r="E59" s="43"/>
      <c r="F59" s="30"/>
      <c r="G59" s="27"/>
      <c r="H59" s="130" t="str">
        <f>IFERROR(VLOOKUP(C59,Tabla_Equipos[],5,FALSE),"")</f>
        <v/>
      </c>
      <c r="I59" s="130" t="str">
        <f t="shared" si="436"/>
        <v/>
      </c>
      <c r="J59" s="27"/>
      <c r="K59" s="83" t="str">
        <f t="shared" ca="1" si="437"/>
        <v/>
      </c>
      <c r="L59" s="84" t="str" cm="1">
        <f t="array" aca="1" ref="L59" ca="1">IFERROR(SUM((($W$9:$OC$9&gt;=$F59)*(MOD($W$9:$OC$9-$F59,$K59)+1)=1)*1),"")</f>
        <v/>
      </c>
      <c r="M59" s="85" t="str">
        <f t="shared" ca="1" si="445"/>
        <v/>
      </c>
      <c r="N59" s="86" t="str">
        <f t="shared" ca="1" si="445"/>
        <v/>
      </c>
      <c r="O59" s="87" t="str">
        <f t="shared" ca="1" si="445"/>
        <v/>
      </c>
      <c r="P59" s="88" t="str">
        <f t="shared" ca="1" si="438"/>
        <v/>
      </c>
      <c r="Q59" s="89" t="str">
        <f t="shared" ca="1" si="439"/>
        <v/>
      </c>
      <c r="R59" s="89" t="str">
        <f t="shared" ca="1" si="440"/>
        <v/>
      </c>
      <c r="S59" s="90" t="str" cm="1">
        <f t="array" aca="1" ref="S59" ca="1">IFERROR(INDEX($W$9:$OC$9,MATCH("P",W59:OC59,0)),IFERROR(INDEX($W$9:$OC$9,1,MATCH(M59+O59+1,($W$9:$OC$9&gt;=$F59)*(QUOTIENT($W$9:$OC$9-$F59,$K59)+1),0)),""))</f>
        <v/>
      </c>
      <c r="T59" s="91" t="str">
        <f t="shared" ca="1" si="441"/>
        <v/>
      </c>
      <c r="U59" s="91" t="str">
        <f t="shared" si="442"/>
        <v/>
      </c>
      <c r="V59" s="21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0"/>
      <c r="NC59" s="40"/>
      <c r="ND59" s="40"/>
      <c r="NE59" s="40"/>
      <c r="NF59" s="40"/>
      <c r="NG59" s="40"/>
      <c r="NH59" s="40"/>
      <c r="NI59" s="40"/>
      <c r="NJ59" s="40"/>
      <c r="NK59" s="40"/>
      <c r="NL59" s="40"/>
      <c r="NM59" s="40"/>
      <c r="NN59" s="40"/>
      <c r="NO59" s="40"/>
      <c r="NP59" s="40"/>
      <c r="NQ59" s="40"/>
      <c r="NR59" s="40"/>
      <c r="NS59" s="40"/>
      <c r="NT59" s="40"/>
      <c r="NU59" s="40"/>
      <c r="NV59" s="40"/>
      <c r="NW59" s="40"/>
      <c r="NX59" s="40"/>
      <c r="NY59" s="40"/>
      <c r="NZ59" s="40"/>
      <c r="OA59" s="40"/>
      <c r="OB59" s="40"/>
      <c r="OC59" s="40"/>
    </row>
    <row r="60" spans="2:393" ht="25.15" customHeight="1" x14ac:dyDescent="0.25">
      <c r="B60" s="81" t="str">
        <f t="shared" si="444"/>
        <v/>
      </c>
      <c r="C60" s="33"/>
      <c r="D60" s="82" t="str">
        <f>IFERROR(VLOOKUP(C60,Tabla_Equipos[],2,FALSE),"")</f>
        <v/>
      </c>
      <c r="E60" s="43"/>
      <c r="F60" s="30"/>
      <c r="G60" s="27"/>
      <c r="H60" s="130" t="str">
        <f>IFERROR(VLOOKUP(C60,Tabla_Equipos[],5,FALSE),"")</f>
        <v/>
      </c>
      <c r="I60" s="130" t="str">
        <f t="shared" si="436"/>
        <v/>
      </c>
      <c r="J60" s="27"/>
      <c r="K60" s="83" t="str">
        <f t="shared" ca="1" si="437"/>
        <v/>
      </c>
      <c r="L60" s="84" t="str" cm="1">
        <f t="array" aca="1" ref="L60" ca="1">IFERROR(SUM((($W$9:$OC$9&gt;=$F60)*(MOD($W$9:$OC$9-$F60,$K60)+1)=1)*1),"")</f>
        <v/>
      </c>
      <c r="M60" s="85" t="str">
        <f t="shared" ca="1" si="445"/>
        <v/>
      </c>
      <c r="N60" s="86" t="str">
        <f t="shared" ca="1" si="445"/>
        <v/>
      </c>
      <c r="O60" s="87" t="str">
        <f t="shared" ca="1" si="445"/>
        <v/>
      </c>
      <c r="P60" s="88" t="str">
        <f t="shared" ca="1" si="438"/>
        <v/>
      </c>
      <c r="Q60" s="89" t="str">
        <f t="shared" ca="1" si="439"/>
        <v/>
      </c>
      <c r="R60" s="89" t="str">
        <f t="shared" ca="1" si="440"/>
        <v/>
      </c>
      <c r="S60" s="90" t="str" cm="1">
        <f t="array" aca="1" ref="S60" ca="1">IFERROR(INDEX($W$9:$OC$9,MATCH("P",W60:OC60,0)),IFERROR(INDEX($W$9:$OC$9,1,MATCH(M60+O60+1,($W$9:$OC$9&gt;=$F60)*(QUOTIENT($W$9:$OC$9-$F60,$K60)+1),0)),""))</f>
        <v/>
      </c>
      <c r="T60" s="91" t="str">
        <f t="shared" ca="1" si="441"/>
        <v/>
      </c>
      <c r="U60" s="91" t="str">
        <f t="shared" si="442"/>
        <v/>
      </c>
      <c r="V60" s="21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  <c r="IW60" s="40"/>
      <c r="IX60" s="40"/>
      <c r="IY60" s="40"/>
      <c r="IZ60" s="40"/>
      <c r="JA60" s="40"/>
      <c r="JB60" s="40"/>
      <c r="JC60" s="40"/>
      <c r="JD60" s="40"/>
      <c r="JE60" s="40"/>
      <c r="JF60" s="40"/>
      <c r="JG60" s="40"/>
      <c r="JH60" s="40"/>
      <c r="JI60" s="40"/>
      <c r="JJ60" s="40"/>
      <c r="JK60" s="40"/>
      <c r="JL60" s="40"/>
      <c r="JM60" s="40"/>
      <c r="JN60" s="40"/>
      <c r="JO60" s="40"/>
      <c r="JP60" s="40"/>
      <c r="JQ60" s="40"/>
      <c r="JR60" s="40"/>
      <c r="JS60" s="40"/>
      <c r="JT60" s="40"/>
      <c r="JU60" s="40"/>
      <c r="JV60" s="40"/>
      <c r="JW60" s="40"/>
      <c r="JX60" s="40"/>
      <c r="JY60" s="40"/>
      <c r="JZ60" s="40"/>
      <c r="KA60" s="40"/>
      <c r="KB60" s="40"/>
      <c r="KC60" s="40"/>
      <c r="KD60" s="40"/>
      <c r="KE60" s="40"/>
      <c r="KF60" s="40"/>
      <c r="KG60" s="40"/>
      <c r="KH60" s="40"/>
      <c r="KI60" s="40"/>
      <c r="KJ60" s="40"/>
      <c r="KK60" s="40"/>
      <c r="KL60" s="40"/>
      <c r="KM60" s="40"/>
      <c r="KN60" s="40"/>
      <c r="KO60" s="40"/>
      <c r="KP60" s="40"/>
      <c r="KQ60" s="40"/>
      <c r="KR60" s="40"/>
      <c r="KS60" s="40"/>
      <c r="KT60" s="40"/>
      <c r="KU60" s="40"/>
      <c r="KV60" s="40"/>
      <c r="KW60" s="40"/>
      <c r="KX60" s="40"/>
      <c r="KY60" s="40"/>
      <c r="KZ60" s="40"/>
      <c r="LA60" s="40"/>
      <c r="LB60" s="40"/>
      <c r="LC60" s="40"/>
      <c r="LD60" s="40"/>
      <c r="LE60" s="40"/>
      <c r="LF60" s="40"/>
      <c r="LG60" s="40"/>
      <c r="LH60" s="40"/>
      <c r="LI60" s="40"/>
      <c r="LJ60" s="40"/>
      <c r="LK60" s="40"/>
      <c r="LL60" s="40"/>
      <c r="LM60" s="40"/>
      <c r="LN60" s="40"/>
      <c r="LO60" s="40"/>
      <c r="LP60" s="40"/>
      <c r="LQ60" s="40"/>
      <c r="LR60" s="40"/>
      <c r="LS60" s="40"/>
      <c r="LT60" s="40"/>
      <c r="LU60" s="40"/>
      <c r="LV60" s="40"/>
      <c r="LW60" s="40"/>
      <c r="LX60" s="40"/>
      <c r="LY60" s="40"/>
      <c r="LZ60" s="40"/>
      <c r="MA60" s="40"/>
      <c r="MB60" s="40"/>
      <c r="MC60" s="40"/>
      <c r="MD60" s="40"/>
      <c r="ME60" s="40"/>
      <c r="MF60" s="40"/>
      <c r="MG60" s="40"/>
      <c r="MH60" s="40"/>
      <c r="MI60" s="40"/>
      <c r="MJ60" s="40"/>
      <c r="MK60" s="40"/>
      <c r="ML60" s="40"/>
      <c r="MM60" s="40"/>
      <c r="MN60" s="40"/>
      <c r="MO60" s="40"/>
      <c r="MP60" s="40"/>
      <c r="MQ60" s="40"/>
      <c r="MR60" s="40"/>
      <c r="MS60" s="40"/>
      <c r="MT60" s="40"/>
      <c r="MU60" s="40"/>
      <c r="MV60" s="40"/>
      <c r="MW60" s="40"/>
      <c r="MX60" s="40"/>
      <c r="MY60" s="40"/>
      <c r="MZ60" s="40"/>
      <c r="NA60" s="40"/>
      <c r="NB60" s="40"/>
      <c r="NC60" s="40"/>
      <c r="ND60" s="40"/>
      <c r="NE60" s="40"/>
      <c r="NF60" s="40"/>
      <c r="NG60" s="40"/>
      <c r="NH60" s="40"/>
      <c r="NI60" s="40"/>
      <c r="NJ60" s="40"/>
      <c r="NK60" s="40"/>
      <c r="NL60" s="40"/>
      <c r="NM60" s="40"/>
      <c r="NN60" s="40"/>
      <c r="NO60" s="40"/>
      <c r="NP60" s="40"/>
      <c r="NQ60" s="40"/>
      <c r="NR60" s="40"/>
      <c r="NS60" s="40"/>
      <c r="NT60" s="40"/>
      <c r="NU60" s="40"/>
      <c r="NV60" s="40"/>
      <c r="NW60" s="40"/>
      <c r="NX60" s="40"/>
      <c r="NY60" s="40"/>
      <c r="NZ60" s="40"/>
      <c r="OA60" s="40"/>
      <c r="OB60" s="40"/>
      <c r="OC60" s="40"/>
    </row>
    <row r="61" spans="2:393" ht="25.15" customHeight="1" x14ac:dyDescent="0.25">
      <c r="B61" s="81" t="str">
        <f t="shared" si="444"/>
        <v/>
      </c>
      <c r="C61" s="33"/>
      <c r="D61" s="82" t="str">
        <f>IFERROR(VLOOKUP(C61,Tabla_Equipos[],2,FALSE),"")</f>
        <v/>
      </c>
      <c r="E61" s="43"/>
      <c r="F61" s="30"/>
      <c r="G61" s="27"/>
      <c r="H61" s="130" t="str">
        <f>IFERROR(VLOOKUP(C61,Tabla_Equipos[],5,FALSE),"")</f>
        <v/>
      </c>
      <c r="I61" s="130" t="str">
        <f t="shared" si="436"/>
        <v/>
      </c>
      <c r="J61" s="27"/>
      <c r="K61" s="83" t="str">
        <f t="shared" ca="1" si="437"/>
        <v/>
      </c>
      <c r="L61" s="84" t="str" cm="1">
        <f t="array" aca="1" ref="L61" ca="1">IFERROR(SUM((($W$9:$OC$9&gt;=$F61)*(MOD($W$9:$OC$9-$F61,$K61)+1)=1)*1),"")</f>
        <v/>
      </c>
      <c r="M61" s="85" t="str">
        <f t="shared" ca="1" si="445"/>
        <v/>
      </c>
      <c r="N61" s="86" t="str">
        <f t="shared" ca="1" si="445"/>
        <v/>
      </c>
      <c r="O61" s="87" t="str">
        <f t="shared" ca="1" si="445"/>
        <v/>
      </c>
      <c r="P61" s="88" t="str">
        <f t="shared" ca="1" si="438"/>
        <v/>
      </c>
      <c r="Q61" s="89" t="str">
        <f t="shared" ca="1" si="439"/>
        <v/>
      </c>
      <c r="R61" s="89" t="str">
        <f t="shared" ca="1" si="440"/>
        <v/>
      </c>
      <c r="S61" s="90" t="str" cm="1">
        <f t="array" aca="1" ref="S61" ca="1">IFERROR(INDEX($W$9:$OC$9,MATCH("P",W61:OC61,0)),IFERROR(INDEX($W$9:$OC$9,1,MATCH(M61+O61+1,($W$9:$OC$9&gt;=$F61)*(QUOTIENT($W$9:$OC$9-$F61,$K61)+1),0)),""))</f>
        <v/>
      </c>
      <c r="T61" s="91" t="str">
        <f t="shared" ca="1" si="441"/>
        <v/>
      </c>
      <c r="U61" s="91" t="str">
        <f t="shared" si="442"/>
        <v/>
      </c>
      <c r="V61" s="21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  <c r="IW61" s="40"/>
      <c r="IX61" s="40"/>
      <c r="IY61" s="40"/>
      <c r="IZ61" s="40"/>
      <c r="JA61" s="40"/>
      <c r="JB61" s="40"/>
      <c r="JC61" s="40"/>
      <c r="JD61" s="40"/>
      <c r="JE61" s="40"/>
      <c r="JF61" s="40"/>
      <c r="JG61" s="40"/>
      <c r="JH61" s="40"/>
      <c r="JI61" s="40"/>
      <c r="JJ61" s="40"/>
      <c r="JK61" s="40"/>
      <c r="JL61" s="40"/>
      <c r="JM61" s="40"/>
      <c r="JN61" s="40"/>
      <c r="JO61" s="40"/>
      <c r="JP61" s="40"/>
      <c r="JQ61" s="40"/>
      <c r="JR61" s="40"/>
      <c r="JS61" s="40"/>
      <c r="JT61" s="40"/>
      <c r="JU61" s="40"/>
      <c r="JV61" s="40"/>
      <c r="JW61" s="40"/>
      <c r="JX61" s="40"/>
      <c r="JY61" s="40"/>
      <c r="JZ61" s="40"/>
      <c r="KA61" s="40"/>
      <c r="KB61" s="40"/>
      <c r="KC61" s="40"/>
      <c r="KD61" s="40"/>
      <c r="KE61" s="40"/>
      <c r="KF61" s="40"/>
      <c r="KG61" s="40"/>
      <c r="KH61" s="40"/>
      <c r="KI61" s="40"/>
      <c r="KJ61" s="40"/>
      <c r="KK61" s="40"/>
      <c r="KL61" s="40"/>
      <c r="KM61" s="40"/>
      <c r="KN61" s="40"/>
      <c r="KO61" s="40"/>
      <c r="KP61" s="40"/>
      <c r="KQ61" s="40"/>
      <c r="KR61" s="40"/>
      <c r="KS61" s="40"/>
      <c r="KT61" s="40"/>
      <c r="KU61" s="40"/>
      <c r="KV61" s="40"/>
      <c r="KW61" s="40"/>
      <c r="KX61" s="40"/>
      <c r="KY61" s="40"/>
      <c r="KZ61" s="40"/>
      <c r="LA61" s="40"/>
      <c r="LB61" s="40"/>
      <c r="LC61" s="40"/>
      <c r="LD61" s="40"/>
      <c r="LE61" s="40"/>
      <c r="LF61" s="40"/>
      <c r="LG61" s="40"/>
      <c r="LH61" s="40"/>
      <c r="LI61" s="40"/>
      <c r="LJ61" s="40"/>
      <c r="LK61" s="40"/>
      <c r="LL61" s="40"/>
      <c r="LM61" s="40"/>
      <c r="LN61" s="40"/>
      <c r="LO61" s="40"/>
      <c r="LP61" s="40"/>
      <c r="LQ61" s="40"/>
      <c r="LR61" s="40"/>
      <c r="LS61" s="40"/>
      <c r="LT61" s="40"/>
      <c r="LU61" s="40"/>
      <c r="LV61" s="40"/>
      <c r="LW61" s="40"/>
      <c r="LX61" s="40"/>
      <c r="LY61" s="40"/>
      <c r="LZ61" s="40"/>
      <c r="MA61" s="40"/>
      <c r="MB61" s="40"/>
      <c r="MC61" s="40"/>
      <c r="MD61" s="40"/>
      <c r="ME61" s="40"/>
      <c r="MF61" s="40"/>
      <c r="MG61" s="40"/>
      <c r="MH61" s="40"/>
      <c r="MI61" s="40"/>
      <c r="MJ61" s="40"/>
      <c r="MK61" s="40"/>
      <c r="ML61" s="40"/>
      <c r="MM61" s="40"/>
      <c r="MN61" s="40"/>
      <c r="MO61" s="40"/>
      <c r="MP61" s="40"/>
      <c r="MQ61" s="40"/>
      <c r="MR61" s="40"/>
      <c r="MS61" s="40"/>
      <c r="MT61" s="40"/>
      <c r="MU61" s="40"/>
      <c r="MV61" s="40"/>
      <c r="MW61" s="40"/>
      <c r="MX61" s="40"/>
      <c r="MY61" s="40"/>
      <c r="MZ61" s="40"/>
      <c r="NA61" s="40"/>
      <c r="NB61" s="40"/>
      <c r="NC61" s="40"/>
      <c r="ND61" s="40"/>
      <c r="NE61" s="40"/>
      <c r="NF61" s="40"/>
      <c r="NG61" s="40"/>
      <c r="NH61" s="40"/>
      <c r="NI61" s="40"/>
      <c r="NJ61" s="40"/>
      <c r="NK61" s="40"/>
      <c r="NL61" s="40"/>
      <c r="NM61" s="40"/>
      <c r="NN61" s="40"/>
      <c r="NO61" s="40"/>
      <c r="NP61" s="40"/>
      <c r="NQ61" s="40"/>
      <c r="NR61" s="40"/>
      <c r="NS61" s="40"/>
      <c r="NT61" s="40"/>
      <c r="NU61" s="40"/>
      <c r="NV61" s="40"/>
      <c r="NW61" s="40"/>
      <c r="NX61" s="40"/>
      <c r="NY61" s="40"/>
      <c r="NZ61" s="40"/>
      <c r="OA61" s="40"/>
      <c r="OB61" s="40"/>
      <c r="OC61" s="40"/>
    </row>
    <row r="62" spans="2:393" ht="25.15" customHeight="1" x14ac:dyDescent="0.25">
      <c r="B62" s="81" t="str">
        <f t="shared" si="444"/>
        <v/>
      </c>
      <c r="C62" s="33"/>
      <c r="D62" s="82" t="str">
        <f>IFERROR(VLOOKUP(C62,Tabla_Equipos[],2,FALSE),"")</f>
        <v/>
      </c>
      <c r="E62" s="43"/>
      <c r="F62" s="30"/>
      <c r="G62" s="27"/>
      <c r="H62" s="130" t="str">
        <f>IFERROR(VLOOKUP(C62,Tabla_Equipos[],5,FALSE),"")</f>
        <v/>
      </c>
      <c r="I62" s="130" t="str">
        <f t="shared" si="436"/>
        <v/>
      </c>
      <c r="J62" s="27"/>
      <c r="K62" s="83" t="str">
        <f t="shared" ca="1" si="437"/>
        <v/>
      </c>
      <c r="L62" s="84" t="str" cm="1">
        <f t="array" aca="1" ref="L62" ca="1">IFERROR(SUM((($W$9:$OC$9&gt;=$F62)*(MOD($W$9:$OC$9-$F62,$K62)+1)=1)*1),"")</f>
        <v/>
      </c>
      <c r="M62" s="85" t="str">
        <f t="shared" ca="1" si="445"/>
        <v/>
      </c>
      <c r="N62" s="86" t="str">
        <f t="shared" ca="1" si="445"/>
        <v/>
      </c>
      <c r="O62" s="87" t="str">
        <f t="shared" ca="1" si="445"/>
        <v/>
      </c>
      <c r="P62" s="88" t="str">
        <f t="shared" ca="1" si="438"/>
        <v/>
      </c>
      <c r="Q62" s="89" t="str">
        <f t="shared" ca="1" si="439"/>
        <v/>
      </c>
      <c r="R62" s="89" t="str">
        <f t="shared" ca="1" si="440"/>
        <v/>
      </c>
      <c r="S62" s="90" t="str" cm="1">
        <f t="array" aca="1" ref="S62" ca="1">IFERROR(INDEX($W$9:$OC$9,MATCH("P",W62:OC62,0)),IFERROR(INDEX($W$9:$OC$9,1,MATCH(M62+O62+1,($W$9:$OC$9&gt;=$F62)*(QUOTIENT($W$9:$OC$9-$F62,$K62)+1),0)),""))</f>
        <v/>
      </c>
      <c r="T62" s="91" t="str">
        <f t="shared" ca="1" si="441"/>
        <v/>
      </c>
      <c r="U62" s="91" t="str">
        <f t="shared" si="442"/>
        <v/>
      </c>
      <c r="V62" s="21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  <c r="IO62" s="40"/>
      <c r="IP62" s="40"/>
      <c r="IQ62" s="40"/>
      <c r="IR62" s="40"/>
      <c r="IS62" s="40"/>
      <c r="IT62" s="40"/>
      <c r="IU62" s="40"/>
      <c r="IV62" s="40"/>
      <c r="IW62" s="40"/>
      <c r="IX62" s="40"/>
      <c r="IY62" s="40"/>
      <c r="IZ62" s="40"/>
      <c r="JA62" s="40"/>
      <c r="JB62" s="40"/>
      <c r="JC62" s="40"/>
      <c r="JD62" s="40"/>
      <c r="JE62" s="40"/>
      <c r="JF62" s="40"/>
      <c r="JG62" s="40"/>
      <c r="JH62" s="40"/>
      <c r="JI62" s="40"/>
      <c r="JJ62" s="40"/>
      <c r="JK62" s="40"/>
      <c r="JL62" s="40"/>
      <c r="JM62" s="40"/>
      <c r="JN62" s="40"/>
      <c r="JO62" s="40"/>
      <c r="JP62" s="40"/>
      <c r="JQ62" s="40"/>
      <c r="JR62" s="40"/>
      <c r="JS62" s="40"/>
      <c r="JT62" s="40"/>
      <c r="JU62" s="40"/>
      <c r="JV62" s="40"/>
      <c r="JW62" s="40"/>
      <c r="JX62" s="40"/>
      <c r="JY62" s="40"/>
      <c r="JZ62" s="40"/>
      <c r="KA62" s="40"/>
      <c r="KB62" s="40"/>
      <c r="KC62" s="40"/>
      <c r="KD62" s="40"/>
      <c r="KE62" s="40"/>
      <c r="KF62" s="40"/>
      <c r="KG62" s="40"/>
      <c r="KH62" s="40"/>
      <c r="KI62" s="40"/>
      <c r="KJ62" s="40"/>
      <c r="KK62" s="40"/>
      <c r="KL62" s="40"/>
      <c r="KM62" s="40"/>
      <c r="KN62" s="40"/>
      <c r="KO62" s="40"/>
      <c r="KP62" s="40"/>
      <c r="KQ62" s="40"/>
      <c r="KR62" s="40"/>
      <c r="KS62" s="40"/>
      <c r="KT62" s="40"/>
      <c r="KU62" s="40"/>
      <c r="KV62" s="40"/>
      <c r="KW62" s="40"/>
      <c r="KX62" s="40"/>
      <c r="KY62" s="40"/>
      <c r="KZ62" s="40"/>
      <c r="LA62" s="40"/>
      <c r="LB62" s="40"/>
      <c r="LC62" s="40"/>
      <c r="LD62" s="40"/>
      <c r="LE62" s="40"/>
      <c r="LF62" s="40"/>
      <c r="LG62" s="40"/>
      <c r="LH62" s="40"/>
      <c r="LI62" s="40"/>
      <c r="LJ62" s="40"/>
      <c r="LK62" s="40"/>
      <c r="LL62" s="40"/>
      <c r="LM62" s="40"/>
      <c r="LN62" s="40"/>
      <c r="LO62" s="40"/>
      <c r="LP62" s="40"/>
      <c r="LQ62" s="40"/>
      <c r="LR62" s="40"/>
      <c r="LS62" s="40"/>
      <c r="LT62" s="40"/>
      <c r="LU62" s="40"/>
      <c r="LV62" s="40"/>
      <c r="LW62" s="40"/>
      <c r="LX62" s="40"/>
      <c r="LY62" s="40"/>
      <c r="LZ62" s="40"/>
      <c r="MA62" s="40"/>
      <c r="MB62" s="40"/>
      <c r="MC62" s="40"/>
      <c r="MD62" s="40"/>
      <c r="ME62" s="40"/>
      <c r="MF62" s="40"/>
      <c r="MG62" s="40"/>
      <c r="MH62" s="40"/>
      <c r="MI62" s="40"/>
      <c r="MJ62" s="40"/>
      <c r="MK62" s="40"/>
      <c r="ML62" s="40"/>
      <c r="MM62" s="40"/>
      <c r="MN62" s="40"/>
      <c r="MO62" s="40"/>
      <c r="MP62" s="40"/>
      <c r="MQ62" s="40"/>
      <c r="MR62" s="40"/>
      <c r="MS62" s="40"/>
      <c r="MT62" s="40"/>
      <c r="MU62" s="40"/>
      <c r="MV62" s="40"/>
      <c r="MW62" s="40"/>
      <c r="MX62" s="40"/>
      <c r="MY62" s="40"/>
      <c r="MZ62" s="40"/>
      <c r="NA62" s="40"/>
      <c r="NB62" s="40"/>
      <c r="NC62" s="40"/>
      <c r="ND62" s="40"/>
      <c r="NE62" s="40"/>
      <c r="NF62" s="40"/>
      <c r="NG62" s="40"/>
      <c r="NH62" s="40"/>
      <c r="NI62" s="40"/>
      <c r="NJ62" s="40"/>
      <c r="NK62" s="40"/>
      <c r="NL62" s="40"/>
      <c r="NM62" s="40"/>
      <c r="NN62" s="40"/>
      <c r="NO62" s="40"/>
      <c r="NP62" s="40"/>
      <c r="NQ62" s="40"/>
      <c r="NR62" s="40"/>
      <c r="NS62" s="40"/>
      <c r="NT62" s="40"/>
      <c r="NU62" s="40"/>
      <c r="NV62" s="40"/>
      <c r="NW62" s="40"/>
      <c r="NX62" s="40"/>
      <c r="NY62" s="40"/>
      <c r="NZ62" s="40"/>
      <c r="OA62" s="40"/>
      <c r="OB62" s="40"/>
      <c r="OC62" s="40"/>
    </row>
    <row r="63" spans="2:393" ht="25.15" customHeight="1" x14ac:dyDescent="0.25">
      <c r="B63" s="81" t="str">
        <f t="shared" si="444"/>
        <v/>
      </c>
      <c r="C63" s="33"/>
      <c r="D63" s="82" t="str">
        <f>IFERROR(VLOOKUP(C63,Tabla_Equipos[],2,FALSE),"")</f>
        <v/>
      </c>
      <c r="E63" s="43"/>
      <c r="F63" s="30"/>
      <c r="G63" s="27"/>
      <c r="H63" s="130" t="str">
        <f>IFERROR(VLOOKUP(C63,Tabla_Equipos[],5,FALSE),"")</f>
        <v/>
      </c>
      <c r="I63" s="130" t="str">
        <f t="shared" si="436"/>
        <v/>
      </c>
      <c r="J63" s="27"/>
      <c r="K63" s="83" t="str">
        <f t="shared" ca="1" si="437"/>
        <v/>
      </c>
      <c r="L63" s="84" t="str" cm="1">
        <f t="array" aca="1" ref="L63" ca="1">IFERROR(SUM((($W$9:$OC$9&gt;=$F63)*(MOD($W$9:$OC$9-$F63,$K63)+1)=1)*1),"")</f>
        <v/>
      </c>
      <c r="M63" s="85" t="str">
        <f t="shared" ca="1" si="445"/>
        <v/>
      </c>
      <c r="N63" s="86" t="str">
        <f t="shared" ca="1" si="445"/>
        <v/>
      </c>
      <c r="O63" s="87" t="str">
        <f t="shared" ca="1" si="445"/>
        <v/>
      </c>
      <c r="P63" s="88" t="str">
        <f t="shared" ca="1" si="438"/>
        <v/>
      </c>
      <c r="Q63" s="89" t="str">
        <f t="shared" ca="1" si="439"/>
        <v/>
      </c>
      <c r="R63" s="89" t="str">
        <f t="shared" ca="1" si="440"/>
        <v/>
      </c>
      <c r="S63" s="90" t="str" cm="1">
        <f t="array" aca="1" ref="S63" ca="1">IFERROR(INDEX($W$9:$OC$9,MATCH("P",W63:OC63,0)),IFERROR(INDEX($W$9:$OC$9,1,MATCH(M63+O63+1,($W$9:$OC$9&gt;=$F63)*(QUOTIENT($W$9:$OC$9-$F63,$K63)+1),0)),""))</f>
        <v/>
      </c>
      <c r="T63" s="91" t="str">
        <f t="shared" ca="1" si="441"/>
        <v/>
      </c>
      <c r="U63" s="91" t="str">
        <f t="shared" si="442"/>
        <v/>
      </c>
      <c r="V63" s="21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  <c r="IO63" s="40"/>
      <c r="IP63" s="40"/>
      <c r="IQ63" s="40"/>
      <c r="IR63" s="40"/>
      <c r="IS63" s="40"/>
      <c r="IT63" s="40"/>
      <c r="IU63" s="40"/>
      <c r="IV63" s="40"/>
      <c r="IW63" s="40"/>
      <c r="IX63" s="40"/>
      <c r="IY63" s="40"/>
      <c r="IZ63" s="40"/>
      <c r="JA63" s="40"/>
      <c r="JB63" s="40"/>
      <c r="JC63" s="40"/>
      <c r="JD63" s="40"/>
      <c r="JE63" s="40"/>
      <c r="JF63" s="40"/>
      <c r="JG63" s="40"/>
      <c r="JH63" s="40"/>
      <c r="JI63" s="40"/>
      <c r="JJ63" s="40"/>
      <c r="JK63" s="40"/>
      <c r="JL63" s="40"/>
      <c r="JM63" s="40"/>
      <c r="JN63" s="40"/>
      <c r="JO63" s="40"/>
      <c r="JP63" s="40"/>
      <c r="JQ63" s="40"/>
      <c r="JR63" s="40"/>
      <c r="JS63" s="40"/>
      <c r="JT63" s="40"/>
      <c r="JU63" s="40"/>
      <c r="JV63" s="40"/>
      <c r="JW63" s="40"/>
      <c r="JX63" s="40"/>
      <c r="JY63" s="40"/>
      <c r="JZ63" s="40"/>
      <c r="KA63" s="40"/>
      <c r="KB63" s="40"/>
      <c r="KC63" s="40"/>
      <c r="KD63" s="40"/>
      <c r="KE63" s="40"/>
      <c r="KF63" s="40"/>
      <c r="KG63" s="40"/>
      <c r="KH63" s="40"/>
      <c r="KI63" s="40"/>
      <c r="KJ63" s="40"/>
      <c r="KK63" s="40"/>
      <c r="KL63" s="40"/>
      <c r="KM63" s="40"/>
      <c r="KN63" s="40"/>
      <c r="KO63" s="40"/>
      <c r="KP63" s="40"/>
      <c r="KQ63" s="40"/>
      <c r="KR63" s="40"/>
      <c r="KS63" s="40"/>
      <c r="KT63" s="40"/>
      <c r="KU63" s="40"/>
      <c r="KV63" s="40"/>
      <c r="KW63" s="40"/>
      <c r="KX63" s="40"/>
      <c r="KY63" s="40"/>
      <c r="KZ63" s="40"/>
      <c r="LA63" s="40"/>
      <c r="LB63" s="40"/>
      <c r="LC63" s="40"/>
      <c r="LD63" s="40"/>
      <c r="LE63" s="40"/>
      <c r="LF63" s="40"/>
      <c r="LG63" s="40"/>
      <c r="LH63" s="40"/>
      <c r="LI63" s="40"/>
      <c r="LJ63" s="40"/>
      <c r="LK63" s="40"/>
      <c r="LL63" s="40"/>
      <c r="LM63" s="40"/>
      <c r="LN63" s="40"/>
      <c r="LO63" s="40"/>
      <c r="LP63" s="40"/>
      <c r="LQ63" s="40"/>
      <c r="LR63" s="40"/>
      <c r="LS63" s="40"/>
      <c r="LT63" s="40"/>
      <c r="LU63" s="40"/>
      <c r="LV63" s="40"/>
      <c r="LW63" s="40"/>
      <c r="LX63" s="40"/>
      <c r="LY63" s="40"/>
      <c r="LZ63" s="40"/>
      <c r="MA63" s="40"/>
      <c r="MB63" s="40"/>
      <c r="MC63" s="40"/>
      <c r="MD63" s="40"/>
      <c r="ME63" s="40"/>
      <c r="MF63" s="40"/>
      <c r="MG63" s="40"/>
      <c r="MH63" s="40"/>
      <c r="MI63" s="40"/>
      <c r="MJ63" s="40"/>
      <c r="MK63" s="40"/>
      <c r="ML63" s="40"/>
      <c r="MM63" s="40"/>
      <c r="MN63" s="40"/>
      <c r="MO63" s="40"/>
      <c r="MP63" s="40"/>
      <c r="MQ63" s="40"/>
      <c r="MR63" s="40"/>
      <c r="MS63" s="40"/>
      <c r="MT63" s="40"/>
      <c r="MU63" s="40"/>
      <c r="MV63" s="40"/>
      <c r="MW63" s="40"/>
      <c r="MX63" s="40"/>
      <c r="MY63" s="40"/>
      <c r="MZ63" s="40"/>
      <c r="NA63" s="40"/>
      <c r="NB63" s="40"/>
      <c r="NC63" s="40"/>
      <c r="ND63" s="40"/>
      <c r="NE63" s="40"/>
      <c r="NF63" s="40"/>
      <c r="NG63" s="40"/>
      <c r="NH63" s="40"/>
      <c r="NI63" s="40"/>
      <c r="NJ63" s="40"/>
      <c r="NK63" s="40"/>
      <c r="NL63" s="40"/>
      <c r="NM63" s="40"/>
      <c r="NN63" s="40"/>
      <c r="NO63" s="40"/>
      <c r="NP63" s="40"/>
      <c r="NQ63" s="40"/>
      <c r="NR63" s="40"/>
      <c r="NS63" s="40"/>
      <c r="NT63" s="40"/>
      <c r="NU63" s="40"/>
      <c r="NV63" s="40"/>
      <c r="NW63" s="40"/>
      <c r="NX63" s="40"/>
      <c r="NY63" s="40"/>
      <c r="NZ63" s="40"/>
      <c r="OA63" s="40"/>
      <c r="OB63" s="40"/>
      <c r="OC63" s="40"/>
    </row>
    <row r="64" spans="2:393" ht="25.15" customHeight="1" x14ac:dyDescent="0.25">
      <c r="B64" s="81" t="str">
        <f t="shared" si="444"/>
        <v/>
      </c>
      <c r="C64" s="33"/>
      <c r="D64" s="82" t="str">
        <f>IFERROR(VLOOKUP(C64,Tabla_Equipos[],2,FALSE),"")</f>
        <v/>
      </c>
      <c r="E64" s="43"/>
      <c r="F64" s="30"/>
      <c r="G64" s="27"/>
      <c r="H64" s="130" t="str">
        <f>IFERROR(VLOOKUP(C64,Tabla_Equipos[],5,FALSE),"")</f>
        <v/>
      </c>
      <c r="I64" s="130" t="str">
        <f t="shared" si="436"/>
        <v/>
      </c>
      <c r="J64" s="27"/>
      <c r="K64" s="83" t="str">
        <f t="shared" ca="1" si="437"/>
        <v/>
      </c>
      <c r="L64" s="84" t="str" cm="1">
        <f t="array" aca="1" ref="L64" ca="1">IFERROR(SUM((($W$9:$OC$9&gt;=$F64)*(MOD($W$9:$OC$9-$F64,$K64)+1)=1)*1),"")</f>
        <v/>
      </c>
      <c r="M64" s="85" t="str">
        <f t="shared" ca="1" si="445"/>
        <v/>
      </c>
      <c r="N64" s="86" t="str">
        <f t="shared" ca="1" si="445"/>
        <v/>
      </c>
      <c r="O64" s="87" t="str">
        <f t="shared" ca="1" si="445"/>
        <v/>
      </c>
      <c r="P64" s="88" t="str">
        <f t="shared" ca="1" si="438"/>
        <v/>
      </c>
      <c r="Q64" s="89" t="str">
        <f t="shared" ca="1" si="439"/>
        <v/>
      </c>
      <c r="R64" s="89" t="str">
        <f t="shared" ca="1" si="440"/>
        <v/>
      </c>
      <c r="S64" s="90" t="str" cm="1">
        <f t="array" aca="1" ref="S64" ca="1">IFERROR(INDEX($W$9:$OC$9,MATCH("P",W64:OC64,0)),IFERROR(INDEX($W$9:$OC$9,1,MATCH(M64+O64+1,($W$9:$OC$9&gt;=$F64)*(QUOTIENT($W$9:$OC$9-$F64,$K64)+1),0)),""))</f>
        <v/>
      </c>
      <c r="T64" s="91" t="str">
        <f t="shared" ca="1" si="441"/>
        <v/>
      </c>
      <c r="U64" s="91" t="str">
        <f t="shared" si="442"/>
        <v/>
      </c>
      <c r="V64" s="21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  <c r="IO64" s="40"/>
      <c r="IP64" s="40"/>
      <c r="IQ64" s="40"/>
      <c r="IR64" s="40"/>
      <c r="IS64" s="40"/>
      <c r="IT64" s="40"/>
      <c r="IU64" s="40"/>
      <c r="IV64" s="40"/>
      <c r="IW64" s="40"/>
      <c r="IX64" s="40"/>
      <c r="IY64" s="40"/>
      <c r="IZ64" s="40"/>
      <c r="JA64" s="40"/>
      <c r="JB64" s="40"/>
      <c r="JC64" s="40"/>
      <c r="JD64" s="40"/>
      <c r="JE64" s="40"/>
      <c r="JF64" s="40"/>
      <c r="JG64" s="40"/>
      <c r="JH64" s="40"/>
      <c r="JI64" s="40"/>
      <c r="JJ64" s="40"/>
      <c r="JK64" s="40"/>
      <c r="JL64" s="40"/>
      <c r="JM64" s="40"/>
      <c r="JN64" s="40"/>
      <c r="JO64" s="40"/>
      <c r="JP64" s="40"/>
      <c r="JQ64" s="40"/>
      <c r="JR64" s="40"/>
      <c r="JS64" s="40"/>
      <c r="JT64" s="40"/>
      <c r="JU64" s="40"/>
      <c r="JV64" s="40"/>
      <c r="JW64" s="40"/>
      <c r="JX64" s="40"/>
      <c r="JY64" s="40"/>
      <c r="JZ64" s="40"/>
      <c r="KA64" s="40"/>
      <c r="KB64" s="40"/>
      <c r="KC64" s="40"/>
      <c r="KD64" s="40"/>
      <c r="KE64" s="40"/>
      <c r="KF64" s="40"/>
      <c r="KG64" s="40"/>
      <c r="KH64" s="40"/>
      <c r="KI64" s="40"/>
      <c r="KJ64" s="40"/>
      <c r="KK64" s="40"/>
      <c r="KL64" s="40"/>
      <c r="KM64" s="40"/>
      <c r="KN64" s="40"/>
      <c r="KO64" s="40"/>
      <c r="KP64" s="40"/>
      <c r="KQ64" s="40"/>
      <c r="KR64" s="40"/>
      <c r="KS64" s="40"/>
      <c r="KT64" s="40"/>
      <c r="KU64" s="40"/>
      <c r="KV64" s="40"/>
      <c r="KW64" s="40"/>
      <c r="KX64" s="40"/>
      <c r="KY64" s="40"/>
      <c r="KZ64" s="40"/>
      <c r="LA64" s="40"/>
      <c r="LB64" s="40"/>
      <c r="LC64" s="40"/>
      <c r="LD64" s="40"/>
      <c r="LE64" s="40"/>
      <c r="LF64" s="40"/>
      <c r="LG64" s="40"/>
      <c r="LH64" s="40"/>
      <c r="LI64" s="40"/>
      <c r="LJ64" s="40"/>
      <c r="LK64" s="40"/>
      <c r="LL64" s="40"/>
      <c r="LM64" s="40"/>
      <c r="LN64" s="40"/>
      <c r="LO64" s="40"/>
      <c r="LP64" s="40"/>
      <c r="LQ64" s="40"/>
      <c r="LR64" s="40"/>
      <c r="LS64" s="40"/>
      <c r="LT64" s="40"/>
      <c r="LU64" s="40"/>
      <c r="LV64" s="40"/>
      <c r="LW64" s="40"/>
      <c r="LX64" s="40"/>
      <c r="LY64" s="40"/>
      <c r="LZ64" s="40"/>
      <c r="MA64" s="40"/>
      <c r="MB64" s="40"/>
      <c r="MC64" s="40"/>
      <c r="MD64" s="40"/>
      <c r="ME64" s="40"/>
      <c r="MF64" s="40"/>
      <c r="MG64" s="40"/>
      <c r="MH64" s="40"/>
      <c r="MI64" s="40"/>
      <c r="MJ64" s="40"/>
      <c r="MK64" s="40"/>
      <c r="ML64" s="40"/>
      <c r="MM64" s="40"/>
      <c r="MN64" s="40"/>
      <c r="MO64" s="40"/>
      <c r="MP64" s="40"/>
      <c r="MQ64" s="40"/>
      <c r="MR64" s="40"/>
      <c r="MS64" s="40"/>
      <c r="MT64" s="40"/>
      <c r="MU64" s="40"/>
      <c r="MV64" s="40"/>
      <c r="MW64" s="40"/>
      <c r="MX64" s="40"/>
      <c r="MY64" s="40"/>
      <c r="MZ64" s="40"/>
      <c r="NA64" s="40"/>
      <c r="NB64" s="40"/>
      <c r="NC64" s="40"/>
      <c r="ND64" s="40"/>
      <c r="NE64" s="40"/>
      <c r="NF64" s="40"/>
      <c r="NG64" s="40"/>
      <c r="NH64" s="40"/>
      <c r="NI64" s="40"/>
      <c r="NJ64" s="40"/>
      <c r="NK64" s="40"/>
      <c r="NL64" s="40"/>
      <c r="NM64" s="40"/>
      <c r="NN64" s="40"/>
      <c r="NO64" s="40"/>
      <c r="NP64" s="40"/>
      <c r="NQ64" s="40"/>
      <c r="NR64" s="40"/>
      <c r="NS64" s="40"/>
      <c r="NT64" s="40"/>
      <c r="NU64" s="40"/>
      <c r="NV64" s="40"/>
      <c r="NW64" s="40"/>
      <c r="NX64" s="40"/>
      <c r="NY64" s="40"/>
      <c r="NZ64" s="40"/>
      <c r="OA64" s="40"/>
      <c r="OB64" s="40"/>
      <c r="OC64" s="40"/>
    </row>
    <row r="65" spans="2:393" ht="25.15" customHeight="1" x14ac:dyDescent="0.25">
      <c r="B65" s="81" t="str">
        <f t="shared" si="444"/>
        <v/>
      </c>
      <c r="C65" s="33"/>
      <c r="D65" s="82" t="str">
        <f>IFERROR(VLOOKUP(C65,Tabla_Equipos[],2,FALSE),"")</f>
        <v/>
      </c>
      <c r="E65" s="43"/>
      <c r="F65" s="30"/>
      <c r="G65" s="27"/>
      <c r="H65" s="130" t="str">
        <f>IFERROR(VLOOKUP(C65,Tabla_Equipos[],5,FALSE),"")</f>
        <v/>
      </c>
      <c r="I65" s="130" t="str">
        <f t="shared" si="436"/>
        <v/>
      </c>
      <c r="J65" s="27"/>
      <c r="K65" s="83" t="str">
        <f t="shared" ca="1" si="437"/>
        <v/>
      </c>
      <c r="L65" s="84" t="str" cm="1">
        <f t="array" aca="1" ref="L65" ca="1">IFERROR(SUM((($W$9:$OC$9&gt;=$F65)*(MOD($W$9:$OC$9-$F65,$K65)+1)=1)*1),"")</f>
        <v/>
      </c>
      <c r="M65" s="85" t="str">
        <f t="shared" ca="1" si="445"/>
        <v/>
      </c>
      <c r="N65" s="86" t="str">
        <f t="shared" ca="1" si="445"/>
        <v/>
      </c>
      <c r="O65" s="87" t="str">
        <f t="shared" ca="1" si="445"/>
        <v/>
      </c>
      <c r="P65" s="88" t="str">
        <f t="shared" ca="1" si="438"/>
        <v/>
      </c>
      <c r="Q65" s="89" t="str">
        <f t="shared" ca="1" si="439"/>
        <v/>
      </c>
      <c r="R65" s="89" t="str">
        <f t="shared" ca="1" si="440"/>
        <v/>
      </c>
      <c r="S65" s="90" t="str" cm="1">
        <f t="array" aca="1" ref="S65" ca="1">IFERROR(INDEX($W$9:$OC$9,MATCH("P",W65:OC65,0)),IFERROR(INDEX($W$9:$OC$9,1,MATCH(M65+O65+1,($W$9:$OC$9&gt;=$F65)*(QUOTIENT($W$9:$OC$9-$F65,$K65)+1),0)),""))</f>
        <v/>
      </c>
      <c r="T65" s="91" t="str">
        <f t="shared" ca="1" si="441"/>
        <v/>
      </c>
      <c r="U65" s="91" t="str">
        <f t="shared" si="442"/>
        <v/>
      </c>
      <c r="V65" s="21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  <c r="IW65" s="40"/>
      <c r="IX65" s="40"/>
      <c r="IY65" s="40"/>
      <c r="IZ65" s="40"/>
      <c r="JA65" s="40"/>
      <c r="JB65" s="40"/>
      <c r="JC65" s="40"/>
      <c r="JD65" s="40"/>
      <c r="JE65" s="40"/>
      <c r="JF65" s="40"/>
      <c r="JG65" s="40"/>
      <c r="JH65" s="40"/>
      <c r="JI65" s="40"/>
      <c r="JJ65" s="40"/>
      <c r="JK65" s="40"/>
      <c r="JL65" s="40"/>
      <c r="JM65" s="40"/>
      <c r="JN65" s="40"/>
      <c r="JO65" s="40"/>
      <c r="JP65" s="40"/>
      <c r="JQ65" s="40"/>
      <c r="JR65" s="40"/>
      <c r="JS65" s="40"/>
      <c r="JT65" s="40"/>
      <c r="JU65" s="40"/>
      <c r="JV65" s="40"/>
      <c r="JW65" s="40"/>
      <c r="JX65" s="40"/>
      <c r="JY65" s="40"/>
      <c r="JZ65" s="40"/>
      <c r="KA65" s="40"/>
      <c r="KB65" s="40"/>
      <c r="KC65" s="40"/>
      <c r="KD65" s="40"/>
      <c r="KE65" s="40"/>
      <c r="KF65" s="40"/>
      <c r="KG65" s="40"/>
      <c r="KH65" s="40"/>
      <c r="KI65" s="40"/>
      <c r="KJ65" s="40"/>
      <c r="KK65" s="40"/>
      <c r="KL65" s="40"/>
      <c r="KM65" s="40"/>
      <c r="KN65" s="40"/>
      <c r="KO65" s="40"/>
      <c r="KP65" s="40"/>
      <c r="KQ65" s="40"/>
      <c r="KR65" s="40"/>
      <c r="KS65" s="40"/>
      <c r="KT65" s="40"/>
      <c r="KU65" s="40"/>
      <c r="KV65" s="40"/>
      <c r="KW65" s="40"/>
      <c r="KX65" s="40"/>
      <c r="KY65" s="40"/>
      <c r="KZ65" s="40"/>
      <c r="LA65" s="40"/>
      <c r="LB65" s="40"/>
      <c r="LC65" s="40"/>
      <c r="LD65" s="40"/>
      <c r="LE65" s="40"/>
      <c r="LF65" s="40"/>
      <c r="LG65" s="40"/>
      <c r="LH65" s="40"/>
      <c r="LI65" s="40"/>
      <c r="LJ65" s="40"/>
      <c r="LK65" s="40"/>
      <c r="LL65" s="40"/>
      <c r="LM65" s="40"/>
      <c r="LN65" s="40"/>
      <c r="LO65" s="40"/>
      <c r="LP65" s="40"/>
      <c r="LQ65" s="40"/>
      <c r="LR65" s="40"/>
      <c r="LS65" s="40"/>
      <c r="LT65" s="40"/>
      <c r="LU65" s="40"/>
      <c r="LV65" s="40"/>
      <c r="LW65" s="40"/>
      <c r="LX65" s="40"/>
      <c r="LY65" s="40"/>
      <c r="LZ65" s="40"/>
      <c r="MA65" s="40"/>
      <c r="MB65" s="40"/>
      <c r="MC65" s="40"/>
      <c r="MD65" s="40"/>
      <c r="ME65" s="40"/>
      <c r="MF65" s="40"/>
      <c r="MG65" s="40"/>
      <c r="MH65" s="40"/>
      <c r="MI65" s="40"/>
      <c r="MJ65" s="40"/>
      <c r="MK65" s="40"/>
      <c r="ML65" s="40"/>
      <c r="MM65" s="40"/>
      <c r="MN65" s="40"/>
      <c r="MO65" s="40"/>
      <c r="MP65" s="40"/>
      <c r="MQ65" s="40"/>
      <c r="MR65" s="40"/>
      <c r="MS65" s="40"/>
      <c r="MT65" s="40"/>
      <c r="MU65" s="40"/>
      <c r="MV65" s="40"/>
      <c r="MW65" s="40"/>
      <c r="MX65" s="40"/>
      <c r="MY65" s="40"/>
      <c r="MZ65" s="40"/>
      <c r="NA65" s="40"/>
      <c r="NB65" s="40"/>
      <c r="NC65" s="40"/>
      <c r="ND65" s="40"/>
      <c r="NE65" s="40"/>
      <c r="NF65" s="40"/>
      <c r="NG65" s="40"/>
      <c r="NH65" s="40"/>
      <c r="NI65" s="40"/>
      <c r="NJ65" s="40"/>
      <c r="NK65" s="40"/>
      <c r="NL65" s="40"/>
      <c r="NM65" s="40"/>
      <c r="NN65" s="40"/>
      <c r="NO65" s="40"/>
      <c r="NP65" s="40"/>
      <c r="NQ65" s="40"/>
      <c r="NR65" s="40"/>
      <c r="NS65" s="40"/>
      <c r="NT65" s="40"/>
      <c r="NU65" s="40"/>
      <c r="NV65" s="40"/>
      <c r="NW65" s="40"/>
      <c r="NX65" s="40"/>
      <c r="NY65" s="40"/>
      <c r="NZ65" s="40"/>
      <c r="OA65" s="40"/>
      <c r="OB65" s="40"/>
      <c r="OC65" s="40"/>
    </row>
    <row r="66" spans="2:393" ht="25.15" customHeight="1" x14ac:dyDescent="0.25">
      <c r="B66" s="81" t="str">
        <f t="shared" si="444"/>
        <v/>
      </c>
      <c r="C66" s="33"/>
      <c r="D66" s="82" t="str">
        <f>IFERROR(VLOOKUP(C66,Tabla_Equipos[],2,FALSE),"")</f>
        <v/>
      </c>
      <c r="E66" s="43"/>
      <c r="F66" s="30"/>
      <c r="G66" s="27"/>
      <c r="H66" s="130" t="str">
        <f>IFERROR(VLOOKUP(C66,Tabla_Equipos[],5,FALSE),"")</f>
        <v/>
      </c>
      <c r="I66" s="130" t="str">
        <f t="shared" si="436"/>
        <v/>
      </c>
      <c r="J66" s="27"/>
      <c r="K66" s="83" t="str">
        <f t="shared" ca="1" si="437"/>
        <v/>
      </c>
      <c r="L66" s="84" t="str" cm="1">
        <f t="array" aca="1" ref="L66" ca="1">IFERROR(SUM((($W$9:$OC$9&gt;=$F66)*(MOD($W$9:$OC$9-$F66,$K66)+1)=1)*1),"")</f>
        <v/>
      </c>
      <c r="M66" s="85" t="str">
        <f t="shared" ca="1" si="445"/>
        <v/>
      </c>
      <c r="N66" s="86" t="str">
        <f t="shared" ca="1" si="445"/>
        <v/>
      </c>
      <c r="O66" s="87" t="str">
        <f t="shared" ca="1" si="445"/>
        <v/>
      </c>
      <c r="P66" s="88" t="str">
        <f t="shared" ca="1" si="438"/>
        <v/>
      </c>
      <c r="Q66" s="89" t="str">
        <f t="shared" ca="1" si="439"/>
        <v/>
      </c>
      <c r="R66" s="89" t="str">
        <f t="shared" ca="1" si="440"/>
        <v/>
      </c>
      <c r="S66" s="90" t="str" cm="1">
        <f t="array" aca="1" ref="S66" ca="1">IFERROR(INDEX($W$9:$OC$9,MATCH("P",W66:OC66,0)),IFERROR(INDEX($W$9:$OC$9,1,MATCH(M66+O66+1,($W$9:$OC$9&gt;=$F66)*(QUOTIENT($W$9:$OC$9-$F66,$K66)+1),0)),""))</f>
        <v/>
      </c>
      <c r="T66" s="91" t="str">
        <f t="shared" ca="1" si="441"/>
        <v/>
      </c>
      <c r="U66" s="91" t="str">
        <f t="shared" si="442"/>
        <v/>
      </c>
      <c r="V66" s="21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  <c r="IZ66" s="40"/>
      <c r="JA66" s="40"/>
      <c r="JB66" s="40"/>
      <c r="JC66" s="40"/>
      <c r="JD66" s="40"/>
      <c r="JE66" s="40"/>
      <c r="JF66" s="40"/>
      <c r="JG66" s="40"/>
      <c r="JH66" s="40"/>
      <c r="JI66" s="40"/>
      <c r="JJ66" s="40"/>
      <c r="JK66" s="40"/>
      <c r="JL66" s="40"/>
      <c r="JM66" s="40"/>
      <c r="JN66" s="40"/>
      <c r="JO66" s="40"/>
      <c r="JP66" s="40"/>
      <c r="JQ66" s="40"/>
      <c r="JR66" s="40"/>
      <c r="JS66" s="40"/>
      <c r="JT66" s="40"/>
      <c r="JU66" s="40"/>
      <c r="JV66" s="40"/>
      <c r="JW66" s="40"/>
      <c r="JX66" s="40"/>
      <c r="JY66" s="40"/>
      <c r="JZ66" s="40"/>
      <c r="KA66" s="40"/>
      <c r="KB66" s="40"/>
      <c r="KC66" s="40"/>
      <c r="KD66" s="40"/>
      <c r="KE66" s="40"/>
      <c r="KF66" s="40"/>
      <c r="KG66" s="40"/>
      <c r="KH66" s="40"/>
      <c r="KI66" s="40"/>
      <c r="KJ66" s="40"/>
      <c r="KK66" s="40"/>
      <c r="KL66" s="40"/>
      <c r="KM66" s="40"/>
      <c r="KN66" s="40"/>
      <c r="KO66" s="40"/>
      <c r="KP66" s="40"/>
      <c r="KQ66" s="40"/>
      <c r="KR66" s="40"/>
      <c r="KS66" s="40"/>
      <c r="KT66" s="40"/>
      <c r="KU66" s="40"/>
      <c r="KV66" s="40"/>
      <c r="KW66" s="40"/>
      <c r="KX66" s="40"/>
      <c r="KY66" s="40"/>
      <c r="KZ66" s="40"/>
      <c r="LA66" s="40"/>
      <c r="LB66" s="40"/>
      <c r="LC66" s="40"/>
      <c r="LD66" s="40"/>
      <c r="LE66" s="40"/>
      <c r="LF66" s="40"/>
      <c r="LG66" s="40"/>
      <c r="LH66" s="40"/>
      <c r="LI66" s="40"/>
      <c r="LJ66" s="40"/>
      <c r="LK66" s="40"/>
      <c r="LL66" s="40"/>
      <c r="LM66" s="40"/>
      <c r="LN66" s="40"/>
      <c r="LO66" s="40"/>
      <c r="LP66" s="40"/>
      <c r="LQ66" s="40"/>
      <c r="LR66" s="40"/>
      <c r="LS66" s="40"/>
      <c r="LT66" s="40"/>
      <c r="LU66" s="40"/>
      <c r="LV66" s="40"/>
      <c r="LW66" s="40"/>
      <c r="LX66" s="40"/>
      <c r="LY66" s="40"/>
      <c r="LZ66" s="40"/>
      <c r="MA66" s="40"/>
      <c r="MB66" s="40"/>
      <c r="MC66" s="40"/>
      <c r="MD66" s="40"/>
      <c r="ME66" s="40"/>
      <c r="MF66" s="40"/>
      <c r="MG66" s="40"/>
      <c r="MH66" s="40"/>
      <c r="MI66" s="40"/>
      <c r="MJ66" s="40"/>
      <c r="MK66" s="40"/>
      <c r="ML66" s="40"/>
      <c r="MM66" s="40"/>
      <c r="MN66" s="40"/>
      <c r="MO66" s="40"/>
      <c r="MP66" s="40"/>
      <c r="MQ66" s="40"/>
      <c r="MR66" s="40"/>
      <c r="MS66" s="40"/>
      <c r="MT66" s="40"/>
      <c r="MU66" s="40"/>
      <c r="MV66" s="40"/>
      <c r="MW66" s="40"/>
      <c r="MX66" s="40"/>
      <c r="MY66" s="40"/>
      <c r="MZ66" s="40"/>
      <c r="NA66" s="40"/>
      <c r="NB66" s="40"/>
      <c r="NC66" s="40"/>
      <c r="ND66" s="40"/>
      <c r="NE66" s="40"/>
      <c r="NF66" s="40"/>
      <c r="NG66" s="40"/>
      <c r="NH66" s="40"/>
      <c r="NI66" s="40"/>
      <c r="NJ66" s="40"/>
      <c r="NK66" s="40"/>
      <c r="NL66" s="40"/>
      <c r="NM66" s="40"/>
      <c r="NN66" s="40"/>
      <c r="NO66" s="40"/>
      <c r="NP66" s="40"/>
      <c r="NQ66" s="40"/>
      <c r="NR66" s="40"/>
      <c r="NS66" s="40"/>
      <c r="NT66" s="40"/>
      <c r="NU66" s="40"/>
      <c r="NV66" s="40"/>
      <c r="NW66" s="40"/>
      <c r="NX66" s="40"/>
      <c r="NY66" s="40"/>
      <c r="NZ66" s="40"/>
      <c r="OA66" s="40"/>
      <c r="OB66" s="40"/>
      <c r="OC66" s="40"/>
    </row>
    <row r="67" spans="2:393" ht="25.15" customHeight="1" x14ac:dyDescent="0.25">
      <c r="B67" s="81" t="str">
        <f t="shared" si="444"/>
        <v/>
      </c>
      <c r="C67" s="33"/>
      <c r="D67" s="82" t="str">
        <f>IFERROR(VLOOKUP(C67,Tabla_Equipos[],2,FALSE),"")</f>
        <v/>
      </c>
      <c r="E67" s="43"/>
      <c r="F67" s="30"/>
      <c r="G67" s="27"/>
      <c r="H67" s="130" t="str">
        <f>IFERROR(VLOOKUP(C67,Tabla_Equipos[],5,FALSE),"")</f>
        <v/>
      </c>
      <c r="I67" s="130" t="str">
        <f t="shared" si="436"/>
        <v/>
      </c>
      <c r="J67" s="27"/>
      <c r="K67" s="83" t="str">
        <f t="shared" ca="1" si="437"/>
        <v/>
      </c>
      <c r="L67" s="84" t="str" cm="1">
        <f t="array" aca="1" ref="L67" ca="1">IFERROR(SUM((($W$9:$OC$9&gt;=$F67)*(MOD($W$9:$OC$9-$F67,$K67)+1)=1)*1),"")</f>
        <v/>
      </c>
      <c r="M67" s="85" t="str">
        <f t="shared" ca="1" si="445"/>
        <v/>
      </c>
      <c r="N67" s="86" t="str">
        <f t="shared" ca="1" si="445"/>
        <v/>
      </c>
      <c r="O67" s="87" t="str">
        <f t="shared" ca="1" si="445"/>
        <v/>
      </c>
      <c r="P67" s="88" t="str">
        <f t="shared" ca="1" si="438"/>
        <v/>
      </c>
      <c r="Q67" s="89" t="str">
        <f t="shared" ca="1" si="439"/>
        <v/>
      </c>
      <c r="R67" s="89" t="str">
        <f t="shared" ca="1" si="440"/>
        <v/>
      </c>
      <c r="S67" s="90" t="str" cm="1">
        <f t="array" aca="1" ref="S67" ca="1">IFERROR(INDEX($W$9:$OC$9,MATCH("P",W67:OC67,0)),IFERROR(INDEX($W$9:$OC$9,1,MATCH(M67+O67+1,($W$9:$OC$9&gt;=$F67)*(QUOTIENT($W$9:$OC$9-$F67,$K67)+1),0)),""))</f>
        <v/>
      </c>
      <c r="T67" s="91" t="str">
        <f t="shared" ca="1" si="441"/>
        <v/>
      </c>
      <c r="U67" s="91" t="str">
        <f t="shared" si="442"/>
        <v/>
      </c>
      <c r="V67" s="21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  <c r="HN67" s="40"/>
      <c r="HO67" s="40"/>
      <c r="HP67" s="40"/>
      <c r="HQ67" s="40"/>
      <c r="HR67" s="40"/>
      <c r="HS67" s="40"/>
      <c r="HT67" s="40"/>
      <c r="HU67" s="40"/>
      <c r="HV67" s="40"/>
      <c r="HW67" s="40"/>
      <c r="HX67" s="40"/>
      <c r="HY67" s="40"/>
      <c r="HZ67" s="40"/>
      <c r="IA67" s="40"/>
      <c r="IB67" s="40"/>
      <c r="IC67" s="40"/>
      <c r="ID67" s="40"/>
      <c r="IE67" s="40"/>
      <c r="IF67" s="40"/>
      <c r="IG67" s="40"/>
      <c r="IH67" s="40"/>
      <c r="II67" s="40"/>
      <c r="IJ67" s="40"/>
      <c r="IK67" s="40"/>
      <c r="IL67" s="40"/>
      <c r="IM67" s="40"/>
      <c r="IN67" s="40"/>
      <c r="IO67" s="40"/>
      <c r="IP67" s="40"/>
      <c r="IQ67" s="40"/>
      <c r="IR67" s="40"/>
      <c r="IS67" s="40"/>
      <c r="IT67" s="40"/>
      <c r="IU67" s="40"/>
      <c r="IV67" s="40"/>
      <c r="IW67" s="40"/>
      <c r="IX67" s="40"/>
      <c r="IY67" s="40"/>
      <c r="IZ67" s="40"/>
      <c r="JA67" s="40"/>
      <c r="JB67" s="40"/>
      <c r="JC67" s="40"/>
      <c r="JD67" s="40"/>
      <c r="JE67" s="40"/>
      <c r="JF67" s="40"/>
      <c r="JG67" s="40"/>
      <c r="JH67" s="40"/>
      <c r="JI67" s="40"/>
      <c r="JJ67" s="40"/>
      <c r="JK67" s="40"/>
      <c r="JL67" s="40"/>
      <c r="JM67" s="40"/>
      <c r="JN67" s="40"/>
      <c r="JO67" s="40"/>
      <c r="JP67" s="40"/>
      <c r="JQ67" s="40"/>
      <c r="JR67" s="40"/>
      <c r="JS67" s="40"/>
      <c r="JT67" s="40"/>
      <c r="JU67" s="40"/>
      <c r="JV67" s="40"/>
      <c r="JW67" s="40"/>
      <c r="JX67" s="40"/>
      <c r="JY67" s="40"/>
      <c r="JZ67" s="40"/>
      <c r="KA67" s="40"/>
      <c r="KB67" s="40"/>
      <c r="KC67" s="40"/>
      <c r="KD67" s="40"/>
      <c r="KE67" s="40"/>
      <c r="KF67" s="40"/>
      <c r="KG67" s="40"/>
      <c r="KH67" s="40"/>
      <c r="KI67" s="40"/>
      <c r="KJ67" s="40"/>
      <c r="KK67" s="40"/>
      <c r="KL67" s="40"/>
      <c r="KM67" s="40"/>
      <c r="KN67" s="40"/>
      <c r="KO67" s="40"/>
      <c r="KP67" s="40"/>
      <c r="KQ67" s="40"/>
      <c r="KR67" s="40"/>
      <c r="KS67" s="40"/>
      <c r="KT67" s="40"/>
      <c r="KU67" s="40"/>
      <c r="KV67" s="40"/>
      <c r="KW67" s="40"/>
      <c r="KX67" s="40"/>
      <c r="KY67" s="40"/>
      <c r="KZ67" s="40"/>
      <c r="LA67" s="40"/>
      <c r="LB67" s="40"/>
      <c r="LC67" s="40"/>
      <c r="LD67" s="40"/>
      <c r="LE67" s="40"/>
      <c r="LF67" s="40"/>
      <c r="LG67" s="40"/>
      <c r="LH67" s="40"/>
      <c r="LI67" s="40"/>
      <c r="LJ67" s="40"/>
      <c r="LK67" s="40"/>
      <c r="LL67" s="40"/>
      <c r="LM67" s="40"/>
      <c r="LN67" s="40"/>
      <c r="LO67" s="40"/>
      <c r="LP67" s="40"/>
      <c r="LQ67" s="40"/>
      <c r="LR67" s="40"/>
      <c r="LS67" s="40"/>
      <c r="LT67" s="40"/>
      <c r="LU67" s="40"/>
      <c r="LV67" s="40"/>
      <c r="LW67" s="40"/>
      <c r="LX67" s="40"/>
      <c r="LY67" s="40"/>
      <c r="LZ67" s="40"/>
      <c r="MA67" s="40"/>
      <c r="MB67" s="40"/>
      <c r="MC67" s="40"/>
      <c r="MD67" s="40"/>
      <c r="ME67" s="40"/>
      <c r="MF67" s="40"/>
      <c r="MG67" s="40"/>
      <c r="MH67" s="40"/>
      <c r="MI67" s="40"/>
      <c r="MJ67" s="40"/>
      <c r="MK67" s="40"/>
      <c r="ML67" s="40"/>
      <c r="MM67" s="40"/>
      <c r="MN67" s="40"/>
      <c r="MO67" s="40"/>
      <c r="MP67" s="40"/>
      <c r="MQ67" s="40"/>
      <c r="MR67" s="40"/>
      <c r="MS67" s="40"/>
      <c r="MT67" s="40"/>
      <c r="MU67" s="40"/>
      <c r="MV67" s="40"/>
      <c r="MW67" s="40"/>
      <c r="MX67" s="40"/>
      <c r="MY67" s="40"/>
      <c r="MZ67" s="40"/>
      <c r="NA67" s="40"/>
      <c r="NB67" s="40"/>
      <c r="NC67" s="40"/>
      <c r="ND67" s="40"/>
      <c r="NE67" s="40"/>
      <c r="NF67" s="40"/>
      <c r="NG67" s="40"/>
      <c r="NH67" s="40"/>
      <c r="NI67" s="40"/>
      <c r="NJ67" s="40"/>
      <c r="NK67" s="40"/>
      <c r="NL67" s="40"/>
      <c r="NM67" s="40"/>
      <c r="NN67" s="40"/>
      <c r="NO67" s="40"/>
      <c r="NP67" s="40"/>
      <c r="NQ67" s="40"/>
      <c r="NR67" s="40"/>
      <c r="NS67" s="40"/>
      <c r="NT67" s="40"/>
      <c r="NU67" s="40"/>
      <c r="NV67" s="40"/>
      <c r="NW67" s="40"/>
      <c r="NX67" s="40"/>
      <c r="NY67" s="40"/>
      <c r="NZ67" s="40"/>
      <c r="OA67" s="40"/>
      <c r="OB67" s="40"/>
      <c r="OC67" s="40"/>
    </row>
    <row r="68" spans="2:393" ht="25.15" customHeight="1" x14ac:dyDescent="0.25">
      <c r="B68" s="81" t="str">
        <f t="shared" si="444"/>
        <v/>
      </c>
      <c r="C68" s="33"/>
      <c r="D68" s="82" t="str">
        <f>IFERROR(VLOOKUP(C68,Tabla_Equipos[],2,FALSE),"")</f>
        <v/>
      </c>
      <c r="E68" s="43"/>
      <c r="F68" s="30"/>
      <c r="G68" s="27"/>
      <c r="H68" s="130" t="str">
        <f>IFERROR(VLOOKUP(C68,Tabla_Equipos[],5,FALSE),"")</f>
        <v/>
      </c>
      <c r="I68" s="130" t="str">
        <f t="shared" si="436"/>
        <v/>
      </c>
      <c r="J68" s="27"/>
      <c r="K68" s="83" t="str">
        <f t="shared" ca="1" si="437"/>
        <v/>
      </c>
      <c r="L68" s="84" t="str" cm="1">
        <f t="array" aca="1" ref="L68" ca="1">IFERROR(SUM((($W$9:$OC$9&gt;=$F68)*(MOD($W$9:$OC$9-$F68,$K68)+1)=1)*1),"")</f>
        <v/>
      </c>
      <c r="M68" s="85" t="str">
        <f t="shared" ca="1" si="445"/>
        <v/>
      </c>
      <c r="N68" s="86" t="str">
        <f t="shared" ca="1" si="445"/>
        <v/>
      </c>
      <c r="O68" s="87" t="str">
        <f t="shared" ca="1" si="445"/>
        <v/>
      </c>
      <c r="P68" s="88" t="str">
        <f t="shared" ca="1" si="438"/>
        <v/>
      </c>
      <c r="Q68" s="89" t="str">
        <f t="shared" ca="1" si="439"/>
        <v/>
      </c>
      <c r="R68" s="89" t="str">
        <f t="shared" ca="1" si="440"/>
        <v/>
      </c>
      <c r="S68" s="90" t="str" cm="1">
        <f t="array" aca="1" ref="S68" ca="1">IFERROR(INDEX($W$9:$OC$9,MATCH("P",W68:OC68,0)),IFERROR(INDEX($W$9:$OC$9,1,MATCH(M68+O68+1,($W$9:$OC$9&gt;=$F68)*(QUOTIENT($W$9:$OC$9-$F68,$K68)+1),0)),""))</f>
        <v/>
      </c>
      <c r="T68" s="91" t="str">
        <f t="shared" ca="1" si="441"/>
        <v/>
      </c>
      <c r="U68" s="91" t="str">
        <f t="shared" si="442"/>
        <v/>
      </c>
      <c r="V68" s="21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  <c r="HI68" s="40"/>
      <c r="HJ68" s="40"/>
      <c r="HK68" s="40"/>
      <c r="HL68" s="40"/>
      <c r="HM68" s="40"/>
      <c r="HN68" s="40"/>
      <c r="HO68" s="40"/>
      <c r="HP68" s="40"/>
      <c r="HQ68" s="40"/>
      <c r="HR68" s="40"/>
      <c r="HS68" s="40"/>
      <c r="HT68" s="40"/>
      <c r="HU68" s="40"/>
      <c r="HV68" s="40"/>
      <c r="HW68" s="40"/>
      <c r="HX68" s="40"/>
      <c r="HY68" s="40"/>
      <c r="HZ68" s="40"/>
      <c r="IA68" s="40"/>
      <c r="IB68" s="40"/>
      <c r="IC68" s="40"/>
      <c r="ID68" s="40"/>
      <c r="IE68" s="40"/>
      <c r="IF68" s="40"/>
      <c r="IG68" s="40"/>
      <c r="IH68" s="40"/>
      <c r="II68" s="40"/>
      <c r="IJ68" s="40"/>
      <c r="IK68" s="40"/>
      <c r="IL68" s="40"/>
      <c r="IM68" s="40"/>
      <c r="IN68" s="40"/>
      <c r="IO68" s="40"/>
      <c r="IP68" s="40"/>
      <c r="IQ68" s="40"/>
      <c r="IR68" s="40"/>
      <c r="IS68" s="40"/>
      <c r="IT68" s="40"/>
      <c r="IU68" s="40"/>
      <c r="IV68" s="40"/>
      <c r="IW68" s="40"/>
      <c r="IX68" s="40"/>
      <c r="IY68" s="40"/>
      <c r="IZ68" s="40"/>
      <c r="JA68" s="40"/>
      <c r="JB68" s="40"/>
      <c r="JC68" s="40"/>
      <c r="JD68" s="40"/>
      <c r="JE68" s="40"/>
      <c r="JF68" s="40"/>
      <c r="JG68" s="40"/>
      <c r="JH68" s="40"/>
      <c r="JI68" s="40"/>
      <c r="JJ68" s="40"/>
      <c r="JK68" s="40"/>
      <c r="JL68" s="40"/>
      <c r="JM68" s="40"/>
      <c r="JN68" s="40"/>
      <c r="JO68" s="40"/>
      <c r="JP68" s="40"/>
      <c r="JQ68" s="40"/>
      <c r="JR68" s="40"/>
      <c r="JS68" s="40"/>
      <c r="JT68" s="40"/>
      <c r="JU68" s="40"/>
      <c r="JV68" s="40"/>
      <c r="JW68" s="40"/>
      <c r="JX68" s="40"/>
      <c r="JY68" s="40"/>
      <c r="JZ68" s="40"/>
      <c r="KA68" s="40"/>
      <c r="KB68" s="40"/>
      <c r="KC68" s="40"/>
      <c r="KD68" s="40"/>
      <c r="KE68" s="40"/>
      <c r="KF68" s="40"/>
      <c r="KG68" s="40"/>
      <c r="KH68" s="40"/>
      <c r="KI68" s="40"/>
      <c r="KJ68" s="40"/>
      <c r="KK68" s="40"/>
      <c r="KL68" s="40"/>
      <c r="KM68" s="40"/>
      <c r="KN68" s="40"/>
      <c r="KO68" s="40"/>
      <c r="KP68" s="40"/>
      <c r="KQ68" s="40"/>
      <c r="KR68" s="40"/>
      <c r="KS68" s="40"/>
      <c r="KT68" s="40"/>
      <c r="KU68" s="40"/>
      <c r="KV68" s="40"/>
      <c r="KW68" s="40"/>
      <c r="KX68" s="40"/>
      <c r="KY68" s="40"/>
      <c r="KZ68" s="40"/>
      <c r="LA68" s="40"/>
      <c r="LB68" s="40"/>
      <c r="LC68" s="40"/>
      <c r="LD68" s="40"/>
      <c r="LE68" s="40"/>
      <c r="LF68" s="40"/>
      <c r="LG68" s="40"/>
      <c r="LH68" s="40"/>
      <c r="LI68" s="40"/>
      <c r="LJ68" s="40"/>
      <c r="LK68" s="40"/>
      <c r="LL68" s="40"/>
      <c r="LM68" s="40"/>
      <c r="LN68" s="40"/>
      <c r="LO68" s="40"/>
      <c r="LP68" s="40"/>
      <c r="LQ68" s="40"/>
      <c r="LR68" s="40"/>
      <c r="LS68" s="40"/>
      <c r="LT68" s="40"/>
      <c r="LU68" s="40"/>
      <c r="LV68" s="40"/>
      <c r="LW68" s="40"/>
      <c r="LX68" s="40"/>
      <c r="LY68" s="40"/>
      <c r="LZ68" s="40"/>
      <c r="MA68" s="40"/>
      <c r="MB68" s="40"/>
      <c r="MC68" s="40"/>
      <c r="MD68" s="40"/>
      <c r="ME68" s="40"/>
      <c r="MF68" s="40"/>
      <c r="MG68" s="40"/>
      <c r="MH68" s="40"/>
      <c r="MI68" s="40"/>
      <c r="MJ68" s="40"/>
      <c r="MK68" s="40"/>
      <c r="ML68" s="40"/>
      <c r="MM68" s="40"/>
      <c r="MN68" s="40"/>
      <c r="MO68" s="40"/>
      <c r="MP68" s="40"/>
      <c r="MQ68" s="40"/>
      <c r="MR68" s="40"/>
      <c r="MS68" s="40"/>
      <c r="MT68" s="40"/>
      <c r="MU68" s="40"/>
      <c r="MV68" s="40"/>
      <c r="MW68" s="40"/>
      <c r="MX68" s="40"/>
      <c r="MY68" s="40"/>
      <c r="MZ68" s="40"/>
      <c r="NA68" s="40"/>
      <c r="NB68" s="40"/>
      <c r="NC68" s="40"/>
      <c r="ND68" s="40"/>
      <c r="NE68" s="40"/>
      <c r="NF68" s="40"/>
      <c r="NG68" s="40"/>
      <c r="NH68" s="40"/>
      <c r="NI68" s="40"/>
      <c r="NJ68" s="40"/>
      <c r="NK68" s="40"/>
      <c r="NL68" s="40"/>
      <c r="NM68" s="40"/>
      <c r="NN68" s="40"/>
      <c r="NO68" s="40"/>
      <c r="NP68" s="40"/>
      <c r="NQ68" s="40"/>
      <c r="NR68" s="40"/>
      <c r="NS68" s="40"/>
      <c r="NT68" s="40"/>
      <c r="NU68" s="40"/>
      <c r="NV68" s="40"/>
      <c r="NW68" s="40"/>
      <c r="NX68" s="40"/>
      <c r="NY68" s="40"/>
      <c r="NZ68" s="40"/>
      <c r="OA68" s="40"/>
      <c r="OB68" s="40"/>
      <c r="OC68" s="40"/>
    </row>
    <row r="69" spans="2:393" ht="25.15" customHeight="1" x14ac:dyDescent="0.25">
      <c r="B69" s="81" t="str">
        <f t="shared" si="444"/>
        <v/>
      </c>
      <c r="C69" s="33"/>
      <c r="D69" s="82" t="str">
        <f>IFERROR(VLOOKUP(C69,Tabla_Equipos[],2,FALSE),"")</f>
        <v/>
      </c>
      <c r="E69" s="43"/>
      <c r="F69" s="30"/>
      <c r="G69" s="27"/>
      <c r="H69" s="130" t="str">
        <f>IFERROR(VLOOKUP(C69,Tabla_Equipos[],5,FALSE),"")</f>
        <v/>
      </c>
      <c r="I69" s="130" t="str">
        <f t="shared" si="436"/>
        <v/>
      </c>
      <c r="J69" s="27"/>
      <c r="K69" s="83" t="str">
        <f t="shared" ca="1" si="437"/>
        <v/>
      </c>
      <c r="L69" s="84" t="str" cm="1">
        <f t="array" aca="1" ref="L69" ca="1">IFERROR(SUM((($W$9:$OC$9&gt;=$F69)*(MOD($W$9:$OC$9-$F69,$K69)+1)=1)*1),"")</f>
        <v/>
      </c>
      <c r="M69" s="85" t="str">
        <f t="shared" ca="1" si="445"/>
        <v/>
      </c>
      <c r="N69" s="86" t="str">
        <f t="shared" ca="1" si="445"/>
        <v/>
      </c>
      <c r="O69" s="87" t="str">
        <f t="shared" ca="1" si="445"/>
        <v/>
      </c>
      <c r="P69" s="88" t="str">
        <f t="shared" ca="1" si="438"/>
        <v/>
      </c>
      <c r="Q69" s="89" t="str">
        <f t="shared" ca="1" si="439"/>
        <v/>
      </c>
      <c r="R69" s="89" t="str">
        <f t="shared" ca="1" si="440"/>
        <v/>
      </c>
      <c r="S69" s="90" t="str" cm="1">
        <f t="array" aca="1" ref="S69" ca="1">IFERROR(INDEX($W$9:$OC$9,MATCH("P",W69:OC69,0)),IFERROR(INDEX($W$9:$OC$9,1,MATCH(M69+O69+1,($W$9:$OC$9&gt;=$F69)*(QUOTIENT($W$9:$OC$9-$F69,$K69)+1),0)),""))</f>
        <v/>
      </c>
      <c r="T69" s="91" t="str">
        <f t="shared" ca="1" si="441"/>
        <v/>
      </c>
      <c r="U69" s="91" t="str">
        <f t="shared" si="442"/>
        <v/>
      </c>
      <c r="V69" s="21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  <c r="HN69" s="40"/>
      <c r="HO69" s="40"/>
      <c r="HP69" s="40"/>
      <c r="HQ69" s="40"/>
      <c r="HR69" s="40"/>
      <c r="HS69" s="40"/>
      <c r="HT69" s="40"/>
      <c r="HU69" s="40"/>
      <c r="HV69" s="40"/>
      <c r="HW69" s="40"/>
      <c r="HX69" s="40"/>
      <c r="HY69" s="40"/>
      <c r="HZ69" s="40"/>
      <c r="IA69" s="40"/>
      <c r="IB69" s="40"/>
      <c r="IC69" s="40"/>
      <c r="ID69" s="40"/>
      <c r="IE69" s="40"/>
      <c r="IF69" s="40"/>
      <c r="IG69" s="40"/>
      <c r="IH69" s="40"/>
      <c r="II69" s="40"/>
      <c r="IJ69" s="40"/>
      <c r="IK69" s="40"/>
      <c r="IL69" s="40"/>
      <c r="IM69" s="40"/>
      <c r="IN69" s="40"/>
      <c r="IO69" s="40"/>
      <c r="IP69" s="40"/>
      <c r="IQ69" s="40"/>
      <c r="IR69" s="40"/>
      <c r="IS69" s="40"/>
      <c r="IT69" s="40"/>
      <c r="IU69" s="40"/>
      <c r="IV69" s="40"/>
      <c r="IW69" s="40"/>
      <c r="IX69" s="40"/>
      <c r="IY69" s="40"/>
      <c r="IZ69" s="40"/>
      <c r="JA69" s="40"/>
      <c r="JB69" s="40"/>
      <c r="JC69" s="40"/>
      <c r="JD69" s="40"/>
      <c r="JE69" s="40"/>
      <c r="JF69" s="40"/>
      <c r="JG69" s="40"/>
      <c r="JH69" s="40"/>
      <c r="JI69" s="40"/>
      <c r="JJ69" s="40"/>
      <c r="JK69" s="40"/>
      <c r="JL69" s="40"/>
      <c r="JM69" s="40"/>
      <c r="JN69" s="40"/>
      <c r="JO69" s="40"/>
      <c r="JP69" s="40"/>
      <c r="JQ69" s="40"/>
      <c r="JR69" s="40"/>
      <c r="JS69" s="40"/>
      <c r="JT69" s="40"/>
      <c r="JU69" s="40"/>
      <c r="JV69" s="40"/>
      <c r="JW69" s="40"/>
      <c r="JX69" s="40"/>
      <c r="JY69" s="40"/>
      <c r="JZ69" s="40"/>
      <c r="KA69" s="40"/>
      <c r="KB69" s="40"/>
      <c r="KC69" s="40"/>
      <c r="KD69" s="40"/>
      <c r="KE69" s="40"/>
      <c r="KF69" s="40"/>
      <c r="KG69" s="40"/>
      <c r="KH69" s="40"/>
      <c r="KI69" s="40"/>
      <c r="KJ69" s="40"/>
      <c r="KK69" s="40"/>
      <c r="KL69" s="40"/>
      <c r="KM69" s="40"/>
      <c r="KN69" s="40"/>
      <c r="KO69" s="40"/>
      <c r="KP69" s="40"/>
      <c r="KQ69" s="40"/>
      <c r="KR69" s="40"/>
      <c r="KS69" s="40"/>
      <c r="KT69" s="40"/>
      <c r="KU69" s="40"/>
      <c r="KV69" s="40"/>
      <c r="KW69" s="40"/>
      <c r="KX69" s="40"/>
      <c r="KY69" s="40"/>
      <c r="KZ69" s="40"/>
      <c r="LA69" s="40"/>
      <c r="LB69" s="40"/>
      <c r="LC69" s="40"/>
      <c r="LD69" s="40"/>
      <c r="LE69" s="40"/>
      <c r="LF69" s="40"/>
      <c r="LG69" s="40"/>
      <c r="LH69" s="40"/>
      <c r="LI69" s="40"/>
      <c r="LJ69" s="40"/>
      <c r="LK69" s="40"/>
      <c r="LL69" s="40"/>
      <c r="LM69" s="40"/>
      <c r="LN69" s="40"/>
      <c r="LO69" s="40"/>
      <c r="LP69" s="40"/>
      <c r="LQ69" s="40"/>
      <c r="LR69" s="40"/>
      <c r="LS69" s="40"/>
      <c r="LT69" s="40"/>
      <c r="LU69" s="40"/>
      <c r="LV69" s="40"/>
      <c r="LW69" s="40"/>
      <c r="LX69" s="40"/>
      <c r="LY69" s="40"/>
      <c r="LZ69" s="40"/>
      <c r="MA69" s="40"/>
      <c r="MB69" s="40"/>
      <c r="MC69" s="40"/>
      <c r="MD69" s="40"/>
      <c r="ME69" s="40"/>
      <c r="MF69" s="40"/>
      <c r="MG69" s="40"/>
      <c r="MH69" s="40"/>
      <c r="MI69" s="40"/>
      <c r="MJ69" s="40"/>
      <c r="MK69" s="40"/>
      <c r="ML69" s="40"/>
      <c r="MM69" s="40"/>
      <c r="MN69" s="40"/>
      <c r="MO69" s="40"/>
      <c r="MP69" s="40"/>
      <c r="MQ69" s="40"/>
      <c r="MR69" s="40"/>
      <c r="MS69" s="40"/>
      <c r="MT69" s="40"/>
      <c r="MU69" s="40"/>
      <c r="MV69" s="40"/>
      <c r="MW69" s="40"/>
      <c r="MX69" s="40"/>
      <c r="MY69" s="40"/>
      <c r="MZ69" s="40"/>
      <c r="NA69" s="40"/>
      <c r="NB69" s="40"/>
      <c r="NC69" s="40"/>
      <c r="ND69" s="40"/>
      <c r="NE69" s="40"/>
      <c r="NF69" s="40"/>
      <c r="NG69" s="40"/>
      <c r="NH69" s="40"/>
      <c r="NI69" s="40"/>
      <c r="NJ69" s="40"/>
      <c r="NK69" s="40"/>
      <c r="NL69" s="40"/>
      <c r="NM69" s="40"/>
      <c r="NN69" s="40"/>
      <c r="NO69" s="40"/>
      <c r="NP69" s="40"/>
      <c r="NQ69" s="40"/>
      <c r="NR69" s="40"/>
      <c r="NS69" s="40"/>
      <c r="NT69" s="40"/>
      <c r="NU69" s="40"/>
      <c r="NV69" s="40"/>
      <c r="NW69" s="40"/>
      <c r="NX69" s="40"/>
      <c r="NY69" s="40"/>
      <c r="NZ69" s="40"/>
      <c r="OA69" s="40"/>
      <c r="OB69" s="40"/>
      <c r="OC69" s="40"/>
    </row>
    <row r="70" spans="2:393" ht="25.15" customHeight="1" x14ac:dyDescent="0.25">
      <c r="B70" s="81" t="str">
        <f t="shared" si="444"/>
        <v/>
      </c>
      <c r="C70" s="33"/>
      <c r="D70" s="82" t="str">
        <f>IFERROR(VLOOKUP(C70,Tabla_Equipos[],2,FALSE),"")</f>
        <v/>
      </c>
      <c r="E70" s="43"/>
      <c r="F70" s="30"/>
      <c r="G70" s="27"/>
      <c r="H70" s="130" t="str">
        <f>IFERROR(VLOOKUP(C70,Tabla_Equipos[],5,FALSE),"")</f>
        <v/>
      </c>
      <c r="I70" s="130" t="str">
        <f t="shared" si="436"/>
        <v/>
      </c>
      <c r="J70" s="27"/>
      <c r="K70" s="83" t="str">
        <f t="shared" ca="1" si="437"/>
        <v/>
      </c>
      <c r="L70" s="84" t="str" cm="1">
        <f t="array" aca="1" ref="L70" ca="1">IFERROR(SUM((($W$9:$OC$9&gt;=$F70)*(MOD($W$9:$OC$9-$F70,$K70)+1)=1)*1),"")</f>
        <v/>
      </c>
      <c r="M70" s="85" t="str">
        <f t="shared" ca="1" si="445"/>
        <v/>
      </c>
      <c r="N70" s="86" t="str">
        <f t="shared" ca="1" si="445"/>
        <v/>
      </c>
      <c r="O70" s="87" t="str">
        <f t="shared" ca="1" si="445"/>
        <v/>
      </c>
      <c r="P70" s="88" t="str">
        <f t="shared" ca="1" si="438"/>
        <v/>
      </c>
      <c r="Q70" s="89" t="str">
        <f t="shared" ca="1" si="439"/>
        <v/>
      </c>
      <c r="R70" s="89" t="str">
        <f t="shared" ca="1" si="440"/>
        <v/>
      </c>
      <c r="S70" s="90" t="str" cm="1">
        <f t="array" aca="1" ref="S70" ca="1">IFERROR(INDEX($W$9:$OC$9,MATCH("P",W70:OC70,0)),IFERROR(INDEX($W$9:$OC$9,1,MATCH(M70+O70+1,($W$9:$OC$9&gt;=$F70)*(QUOTIENT($W$9:$OC$9-$F70,$K70)+1),0)),""))</f>
        <v/>
      </c>
      <c r="T70" s="91" t="str">
        <f t="shared" ca="1" si="441"/>
        <v/>
      </c>
      <c r="U70" s="91" t="str">
        <f t="shared" si="442"/>
        <v/>
      </c>
      <c r="V70" s="21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  <c r="HG70" s="40"/>
      <c r="HH70" s="40"/>
      <c r="HI70" s="40"/>
      <c r="HJ70" s="40"/>
      <c r="HK70" s="40"/>
      <c r="HL70" s="40"/>
      <c r="HM70" s="40"/>
      <c r="HN70" s="40"/>
      <c r="HO70" s="40"/>
      <c r="HP70" s="40"/>
      <c r="HQ70" s="40"/>
      <c r="HR70" s="40"/>
      <c r="HS70" s="40"/>
      <c r="HT70" s="40"/>
      <c r="HU70" s="40"/>
      <c r="HV70" s="40"/>
      <c r="HW70" s="40"/>
      <c r="HX70" s="40"/>
      <c r="HY70" s="40"/>
      <c r="HZ70" s="40"/>
      <c r="IA70" s="40"/>
      <c r="IB70" s="40"/>
      <c r="IC70" s="40"/>
      <c r="ID70" s="40"/>
      <c r="IE70" s="40"/>
      <c r="IF70" s="40"/>
      <c r="IG70" s="40"/>
      <c r="IH70" s="40"/>
      <c r="II70" s="40"/>
      <c r="IJ70" s="40"/>
      <c r="IK70" s="40"/>
      <c r="IL70" s="40"/>
      <c r="IM70" s="40"/>
      <c r="IN70" s="40"/>
      <c r="IO70" s="40"/>
      <c r="IP70" s="40"/>
      <c r="IQ70" s="40"/>
      <c r="IR70" s="40"/>
      <c r="IS70" s="40"/>
      <c r="IT70" s="40"/>
      <c r="IU70" s="40"/>
      <c r="IV70" s="40"/>
      <c r="IW70" s="40"/>
      <c r="IX70" s="40"/>
      <c r="IY70" s="40"/>
      <c r="IZ70" s="40"/>
      <c r="JA70" s="40"/>
      <c r="JB70" s="40"/>
      <c r="JC70" s="40"/>
      <c r="JD70" s="40"/>
      <c r="JE70" s="40"/>
      <c r="JF70" s="40"/>
      <c r="JG70" s="40"/>
      <c r="JH70" s="40"/>
      <c r="JI70" s="40"/>
      <c r="JJ70" s="40"/>
      <c r="JK70" s="40"/>
      <c r="JL70" s="40"/>
      <c r="JM70" s="40"/>
      <c r="JN70" s="40"/>
      <c r="JO70" s="40"/>
      <c r="JP70" s="40"/>
      <c r="JQ70" s="40"/>
      <c r="JR70" s="40"/>
      <c r="JS70" s="40"/>
      <c r="JT70" s="40"/>
      <c r="JU70" s="40"/>
      <c r="JV70" s="40"/>
      <c r="JW70" s="40"/>
      <c r="JX70" s="40"/>
      <c r="JY70" s="40"/>
      <c r="JZ70" s="40"/>
      <c r="KA70" s="40"/>
      <c r="KB70" s="40"/>
      <c r="KC70" s="40"/>
      <c r="KD70" s="40"/>
      <c r="KE70" s="40"/>
      <c r="KF70" s="40"/>
      <c r="KG70" s="40"/>
      <c r="KH70" s="40"/>
      <c r="KI70" s="40"/>
      <c r="KJ70" s="40"/>
      <c r="KK70" s="40"/>
      <c r="KL70" s="40"/>
      <c r="KM70" s="40"/>
      <c r="KN70" s="40"/>
      <c r="KO70" s="40"/>
      <c r="KP70" s="40"/>
      <c r="KQ70" s="40"/>
      <c r="KR70" s="40"/>
      <c r="KS70" s="40"/>
      <c r="KT70" s="40"/>
      <c r="KU70" s="40"/>
      <c r="KV70" s="40"/>
      <c r="KW70" s="40"/>
      <c r="KX70" s="40"/>
      <c r="KY70" s="40"/>
      <c r="KZ70" s="40"/>
      <c r="LA70" s="40"/>
      <c r="LB70" s="40"/>
      <c r="LC70" s="40"/>
      <c r="LD70" s="40"/>
      <c r="LE70" s="40"/>
      <c r="LF70" s="40"/>
      <c r="LG70" s="40"/>
      <c r="LH70" s="40"/>
      <c r="LI70" s="40"/>
      <c r="LJ70" s="40"/>
      <c r="LK70" s="40"/>
      <c r="LL70" s="40"/>
      <c r="LM70" s="40"/>
      <c r="LN70" s="40"/>
      <c r="LO70" s="40"/>
      <c r="LP70" s="40"/>
      <c r="LQ70" s="40"/>
      <c r="LR70" s="40"/>
      <c r="LS70" s="40"/>
      <c r="LT70" s="40"/>
      <c r="LU70" s="40"/>
      <c r="LV70" s="40"/>
      <c r="LW70" s="40"/>
      <c r="LX70" s="40"/>
      <c r="LY70" s="40"/>
      <c r="LZ70" s="40"/>
      <c r="MA70" s="40"/>
      <c r="MB70" s="40"/>
      <c r="MC70" s="40"/>
      <c r="MD70" s="40"/>
      <c r="ME70" s="40"/>
      <c r="MF70" s="40"/>
      <c r="MG70" s="40"/>
      <c r="MH70" s="40"/>
      <c r="MI70" s="40"/>
      <c r="MJ70" s="40"/>
      <c r="MK70" s="40"/>
      <c r="ML70" s="40"/>
      <c r="MM70" s="40"/>
      <c r="MN70" s="40"/>
      <c r="MO70" s="40"/>
      <c r="MP70" s="40"/>
      <c r="MQ70" s="40"/>
      <c r="MR70" s="40"/>
      <c r="MS70" s="40"/>
      <c r="MT70" s="40"/>
      <c r="MU70" s="40"/>
      <c r="MV70" s="40"/>
      <c r="MW70" s="40"/>
      <c r="MX70" s="40"/>
      <c r="MY70" s="40"/>
      <c r="MZ70" s="40"/>
      <c r="NA70" s="40"/>
      <c r="NB70" s="40"/>
      <c r="NC70" s="40"/>
      <c r="ND70" s="40"/>
      <c r="NE70" s="40"/>
      <c r="NF70" s="40"/>
      <c r="NG70" s="40"/>
      <c r="NH70" s="40"/>
      <c r="NI70" s="40"/>
      <c r="NJ70" s="40"/>
      <c r="NK70" s="40"/>
      <c r="NL70" s="40"/>
      <c r="NM70" s="40"/>
      <c r="NN70" s="40"/>
      <c r="NO70" s="40"/>
      <c r="NP70" s="40"/>
      <c r="NQ70" s="40"/>
      <c r="NR70" s="40"/>
      <c r="NS70" s="40"/>
      <c r="NT70" s="40"/>
      <c r="NU70" s="40"/>
      <c r="NV70" s="40"/>
      <c r="NW70" s="40"/>
      <c r="NX70" s="40"/>
      <c r="NY70" s="40"/>
      <c r="NZ70" s="40"/>
      <c r="OA70" s="40"/>
      <c r="OB70" s="40"/>
      <c r="OC70" s="40"/>
    </row>
    <row r="71" spans="2:393" ht="25.15" customHeight="1" x14ac:dyDescent="0.25">
      <c r="B71" s="81" t="str">
        <f t="shared" si="444"/>
        <v/>
      </c>
      <c r="C71" s="33"/>
      <c r="D71" s="82" t="str">
        <f>IFERROR(VLOOKUP(C71,Tabla_Equipos[],2,FALSE),"")</f>
        <v/>
      </c>
      <c r="E71" s="43"/>
      <c r="F71" s="30"/>
      <c r="G71" s="27"/>
      <c r="H71" s="130" t="str">
        <f>IFERROR(VLOOKUP(C71,Tabla_Equipos[],5,FALSE),"")</f>
        <v/>
      </c>
      <c r="I71" s="130" t="str">
        <f t="shared" si="436"/>
        <v/>
      </c>
      <c r="J71" s="27"/>
      <c r="K71" s="83" t="str">
        <f t="shared" ca="1" si="437"/>
        <v/>
      </c>
      <c r="L71" s="84" t="str" cm="1">
        <f t="array" aca="1" ref="L71" ca="1">IFERROR(SUM((($W$9:$OC$9&gt;=$F71)*(MOD($W$9:$OC$9-$F71,$K71)+1)=1)*1),"")</f>
        <v/>
      </c>
      <c r="M71" s="85" t="str">
        <f t="shared" ref="M71:O90" ca="1" si="446">IF($L71="","",COUNTIF($W71:$OC71,M$10))</f>
        <v/>
      </c>
      <c r="N71" s="86" t="str">
        <f t="shared" ca="1" si="446"/>
        <v/>
      </c>
      <c r="O71" s="87" t="str">
        <f t="shared" ca="1" si="446"/>
        <v/>
      </c>
      <c r="P71" s="88" t="str">
        <f t="shared" ca="1" si="438"/>
        <v/>
      </c>
      <c r="Q71" s="89" t="str">
        <f t="shared" ca="1" si="439"/>
        <v/>
      </c>
      <c r="R71" s="89" t="str">
        <f t="shared" ca="1" si="440"/>
        <v/>
      </c>
      <c r="S71" s="90" t="str" cm="1">
        <f t="array" aca="1" ref="S71" ca="1">IFERROR(INDEX($W$9:$OC$9,MATCH("P",W71:OC71,0)),IFERROR(INDEX($W$9:$OC$9,1,MATCH(M71+O71+1,($W$9:$OC$9&gt;=$F71)*(QUOTIENT($W$9:$OC$9-$F71,$K71)+1),0)),""))</f>
        <v/>
      </c>
      <c r="T71" s="91" t="str">
        <f t="shared" ca="1" si="441"/>
        <v/>
      </c>
      <c r="U71" s="91" t="str">
        <f t="shared" si="442"/>
        <v/>
      </c>
      <c r="V71" s="21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  <c r="IW71" s="40"/>
      <c r="IX71" s="40"/>
      <c r="IY71" s="40"/>
      <c r="IZ71" s="40"/>
      <c r="JA71" s="40"/>
      <c r="JB71" s="40"/>
      <c r="JC71" s="40"/>
      <c r="JD71" s="40"/>
      <c r="JE71" s="40"/>
      <c r="JF71" s="40"/>
      <c r="JG71" s="40"/>
      <c r="JH71" s="40"/>
      <c r="JI71" s="40"/>
      <c r="JJ71" s="40"/>
      <c r="JK71" s="40"/>
      <c r="JL71" s="40"/>
      <c r="JM71" s="40"/>
      <c r="JN71" s="40"/>
      <c r="JO71" s="40"/>
      <c r="JP71" s="40"/>
      <c r="JQ71" s="40"/>
      <c r="JR71" s="40"/>
      <c r="JS71" s="40"/>
      <c r="JT71" s="40"/>
      <c r="JU71" s="40"/>
      <c r="JV71" s="40"/>
      <c r="JW71" s="40"/>
      <c r="JX71" s="40"/>
      <c r="JY71" s="40"/>
      <c r="JZ71" s="40"/>
      <c r="KA71" s="40"/>
      <c r="KB71" s="40"/>
      <c r="KC71" s="40"/>
      <c r="KD71" s="40"/>
      <c r="KE71" s="40"/>
      <c r="KF71" s="40"/>
      <c r="KG71" s="40"/>
      <c r="KH71" s="40"/>
      <c r="KI71" s="40"/>
      <c r="KJ71" s="40"/>
      <c r="KK71" s="40"/>
      <c r="KL71" s="40"/>
      <c r="KM71" s="40"/>
      <c r="KN71" s="40"/>
      <c r="KO71" s="40"/>
      <c r="KP71" s="40"/>
      <c r="KQ71" s="40"/>
      <c r="KR71" s="40"/>
      <c r="KS71" s="40"/>
      <c r="KT71" s="40"/>
      <c r="KU71" s="40"/>
      <c r="KV71" s="40"/>
      <c r="KW71" s="40"/>
      <c r="KX71" s="40"/>
      <c r="KY71" s="40"/>
      <c r="KZ71" s="40"/>
      <c r="LA71" s="40"/>
      <c r="LB71" s="40"/>
      <c r="LC71" s="40"/>
      <c r="LD71" s="40"/>
      <c r="LE71" s="40"/>
      <c r="LF71" s="40"/>
      <c r="LG71" s="40"/>
      <c r="LH71" s="40"/>
      <c r="LI71" s="40"/>
      <c r="LJ71" s="40"/>
      <c r="LK71" s="40"/>
      <c r="LL71" s="40"/>
      <c r="LM71" s="40"/>
      <c r="LN71" s="40"/>
      <c r="LO71" s="40"/>
      <c r="LP71" s="40"/>
      <c r="LQ71" s="40"/>
      <c r="LR71" s="40"/>
      <c r="LS71" s="40"/>
      <c r="LT71" s="40"/>
      <c r="LU71" s="40"/>
      <c r="LV71" s="40"/>
      <c r="LW71" s="40"/>
      <c r="LX71" s="40"/>
      <c r="LY71" s="40"/>
      <c r="LZ71" s="40"/>
      <c r="MA71" s="40"/>
      <c r="MB71" s="40"/>
      <c r="MC71" s="40"/>
      <c r="MD71" s="40"/>
      <c r="ME71" s="40"/>
      <c r="MF71" s="40"/>
      <c r="MG71" s="40"/>
      <c r="MH71" s="40"/>
      <c r="MI71" s="40"/>
      <c r="MJ71" s="40"/>
      <c r="MK71" s="40"/>
      <c r="ML71" s="40"/>
      <c r="MM71" s="40"/>
      <c r="MN71" s="40"/>
      <c r="MO71" s="40"/>
      <c r="MP71" s="40"/>
      <c r="MQ71" s="40"/>
      <c r="MR71" s="40"/>
      <c r="MS71" s="40"/>
      <c r="MT71" s="40"/>
      <c r="MU71" s="40"/>
      <c r="MV71" s="40"/>
      <c r="MW71" s="40"/>
      <c r="MX71" s="40"/>
      <c r="MY71" s="40"/>
      <c r="MZ71" s="40"/>
      <c r="NA71" s="40"/>
      <c r="NB71" s="40"/>
      <c r="NC71" s="40"/>
      <c r="ND71" s="40"/>
      <c r="NE71" s="40"/>
      <c r="NF71" s="40"/>
      <c r="NG71" s="40"/>
      <c r="NH71" s="40"/>
      <c r="NI71" s="40"/>
      <c r="NJ71" s="40"/>
      <c r="NK71" s="40"/>
      <c r="NL71" s="40"/>
      <c r="NM71" s="40"/>
      <c r="NN71" s="40"/>
      <c r="NO71" s="40"/>
      <c r="NP71" s="40"/>
      <c r="NQ71" s="40"/>
      <c r="NR71" s="40"/>
      <c r="NS71" s="40"/>
      <c r="NT71" s="40"/>
      <c r="NU71" s="40"/>
      <c r="NV71" s="40"/>
      <c r="NW71" s="40"/>
      <c r="NX71" s="40"/>
      <c r="NY71" s="40"/>
      <c r="NZ71" s="40"/>
      <c r="OA71" s="40"/>
      <c r="OB71" s="40"/>
      <c r="OC71" s="40"/>
    </row>
    <row r="72" spans="2:393" ht="25.15" customHeight="1" x14ac:dyDescent="0.25">
      <c r="B72" s="81" t="str">
        <f t="shared" si="444"/>
        <v/>
      </c>
      <c r="C72" s="33"/>
      <c r="D72" s="82" t="str">
        <f>IFERROR(VLOOKUP(C72,Tabla_Equipos[],2,FALSE),"")</f>
        <v/>
      </c>
      <c r="E72" s="43"/>
      <c r="F72" s="30"/>
      <c r="G72" s="27"/>
      <c r="H72" s="130" t="str">
        <f>IFERROR(VLOOKUP(C72,Tabla_Equipos[],5,FALSE),"")</f>
        <v/>
      </c>
      <c r="I72" s="130" t="str">
        <f t="shared" si="436"/>
        <v/>
      </c>
      <c r="J72" s="27"/>
      <c r="K72" s="83" t="str">
        <f t="shared" ca="1" si="437"/>
        <v/>
      </c>
      <c r="L72" s="84" t="str" cm="1">
        <f t="array" aca="1" ref="L72" ca="1">IFERROR(SUM((($W$9:$OC$9&gt;=$F72)*(MOD($W$9:$OC$9-$F72,$K72)+1)=1)*1),"")</f>
        <v/>
      </c>
      <c r="M72" s="85" t="str">
        <f t="shared" ca="1" si="446"/>
        <v/>
      </c>
      <c r="N72" s="86" t="str">
        <f t="shared" ca="1" si="446"/>
        <v/>
      </c>
      <c r="O72" s="87" t="str">
        <f t="shared" ca="1" si="446"/>
        <v/>
      </c>
      <c r="P72" s="88" t="str">
        <f t="shared" ca="1" si="438"/>
        <v/>
      </c>
      <c r="Q72" s="89" t="str">
        <f t="shared" ca="1" si="439"/>
        <v/>
      </c>
      <c r="R72" s="89" t="str">
        <f t="shared" ca="1" si="440"/>
        <v/>
      </c>
      <c r="S72" s="90" t="str" cm="1">
        <f t="array" aca="1" ref="S72" ca="1">IFERROR(INDEX($W$9:$OC$9,MATCH("P",W72:OC72,0)),IFERROR(INDEX($W$9:$OC$9,1,MATCH(M72+O72+1,($W$9:$OC$9&gt;=$F72)*(QUOTIENT($W$9:$OC$9-$F72,$K72)+1),0)),""))</f>
        <v/>
      </c>
      <c r="T72" s="91" t="str">
        <f t="shared" ca="1" si="441"/>
        <v/>
      </c>
      <c r="U72" s="91" t="str">
        <f t="shared" si="442"/>
        <v/>
      </c>
      <c r="V72" s="21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  <c r="IW72" s="40"/>
      <c r="IX72" s="40"/>
      <c r="IY72" s="40"/>
      <c r="IZ72" s="40"/>
      <c r="JA72" s="40"/>
      <c r="JB72" s="40"/>
      <c r="JC72" s="40"/>
      <c r="JD72" s="40"/>
      <c r="JE72" s="40"/>
      <c r="JF72" s="40"/>
      <c r="JG72" s="40"/>
      <c r="JH72" s="40"/>
      <c r="JI72" s="40"/>
      <c r="JJ72" s="40"/>
      <c r="JK72" s="40"/>
      <c r="JL72" s="40"/>
      <c r="JM72" s="40"/>
      <c r="JN72" s="40"/>
      <c r="JO72" s="40"/>
      <c r="JP72" s="40"/>
      <c r="JQ72" s="40"/>
      <c r="JR72" s="40"/>
      <c r="JS72" s="40"/>
      <c r="JT72" s="40"/>
      <c r="JU72" s="40"/>
      <c r="JV72" s="40"/>
      <c r="JW72" s="40"/>
      <c r="JX72" s="40"/>
      <c r="JY72" s="40"/>
      <c r="JZ72" s="40"/>
      <c r="KA72" s="40"/>
      <c r="KB72" s="40"/>
      <c r="KC72" s="40"/>
      <c r="KD72" s="40"/>
      <c r="KE72" s="40"/>
      <c r="KF72" s="40"/>
      <c r="KG72" s="40"/>
      <c r="KH72" s="40"/>
      <c r="KI72" s="40"/>
      <c r="KJ72" s="40"/>
      <c r="KK72" s="40"/>
      <c r="KL72" s="40"/>
      <c r="KM72" s="40"/>
      <c r="KN72" s="40"/>
      <c r="KO72" s="40"/>
      <c r="KP72" s="40"/>
      <c r="KQ72" s="40"/>
      <c r="KR72" s="40"/>
      <c r="KS72" s="40"/>
      <c r="KT72" s="40"/>
      <c r="KU72" s="40"/>
      <c r="KV72" s="40"/>
      <c r="KW72" s="40"/>
      <c r="KX72" s="40"/>
      <c r="KY72" s="40"/>
      <c r="KZ72" s="40"/>
      <c r="LA72" s="40"/>
      <c r="LB72" s="40"/>
      <c r="LC72" s="40"/>
      <c r="LD72" s="40"/>
      <c r="LE72" s="40"/>
      <c r="LF72" s="40"/>
      <c r="LG72" s="40"/>
      <c r="LH72" s="40"/>
      <c r="LI72" s="40"/>
      <c r="LJ72" s="40"/>
      <c r="LK72" s="40"/>
      <c r="LL72" s="40"/>
      <c r="LM72" s="40"/>
      <c r="LN72" s="40"/>
      <c r="LO72" s="40"/>
      <c r="LP72" s="40"/>
      <c r="LQ72" s="40"/>
      <c r="LR72" s="40"/>
      <c r="LS72" s="40"/>
      <c r="LT72" s="40"/>
      <c r="LU72" s="40"/>
      <c r="LV72" s="40"/>
      <c r="LW72" s="40"/>
      <c r="LX72" s="40"/>
      <c r="LY72" s="40"/>
      <c r="LZ72" s="40"/>
      <c r="MA72" s="40"/>
      <c r="MB72" s="40"/>
      <c r="MC72" s="40"/>
      <c r="MD72" s="40"/>
      <c r="ME72" s="40"/>
      <c r="MF72" s="40"/>
      <c r="MG72" s="40"/>
      <c r="MH72" s="40"/>
      <c r="MI72" s="40"/>
      <c r="MJ72" s="40"/>
      <c r="MK72" s="40"/>
      <c r="ML72" s="40"/>
      <c r="MM72" s="40"/>
      <c r="MN72" s="40"/>
      <c r="MO72" s="40"/>
      <c r="MP72" s="40"/>
      <c r="MQ72" s="40"/>
      <c r="MR72" s="40"/>
      <c r="MS72" s="40"/>
      <c r="MT72" s="40"/>
      <c r="MU72" s="40"/>
      <c r="MV72" s="40"/>
      <c r="MW72" s="40"/>
      <c r="MX72" s="40"/>
      <c r="MY72" s="40"/>
      <c r="MZ72" s="40"/>
      <c r="NA72" s="40"/>
      <c r="NB72" s="40"/>
      <c r="NC72" s="40"/>
      <c r="ND72" s="40"/>
      <c r="NE72" s="40"/>
      <c r="NF72" s="40"/>
      <c r="NG72" s="40"/>
      <c r="NH72" s="40"/>
      <c r="NI72" s="40"/>
      <c r="NJ72" s="40"/>
      <c r="NK72" s="40"/>
      <c r="NL72" s="40"/>
      <c r="NM72" s="40"/>
      <c r="NN72" s="40"/>
      <c r="NO72" s="40"/>
      <c r="NP72" s="40"/>
      <c r="NQ72" s="40"/>
      <c r="NR72" s="40"/>
      <c r="NS72" s="40"/>
      <c r="NT72" s="40"/>
      <c r="NU72" s="40"/>
      <c r="NV72" s="40"/>
      <c r="NW72" s="40"/>
      <c r="NX72" s="40"/>
      <c r="NY72" s="40"/>
      <c r="NZ72" s="40"/>
      <c r="OA72" s="40"/>
      <c r="OB72" s="40"/>
      <c r="OC72" s="40"/>
    </row>
    <row r="73" spans="2:393" ht="25.15" customHeight="1" x14ac:dyDescent="0.25">
      <c r="B73" s="81" t="str">
        <f t="shared" si="444"/>
        <v/>
      </c>
      <c r="C73" s="33"/>
      <c r="D73" s="82" t="str">
        <f>IFERROR(VLOOKUP(C73,Tabla_Equipos[],2,FALSE),"")</f>
        <v/>
      </c>
      <c r="E73" s="43"/>
      <c r="F73" s="30"/>
      <c r="G73" s="27"/>
      <c r="H73" s="130" t="str">
        <f>IFERROR(VLOOKUP(C73,Tabla_Equipos[],5,FALSE),"")</f>
        <v/>
      </c>
      <c r="I73" s="130" t="str">
        <f t="shared" si="436"/>
        <v/>
      </c>
      <c r="J73" s="27"/>
      <c r="K73" s="83" t="str">
        <f t="shared" ca="1" si="437"/>
        <v/>
      </c>
      <c r="L73" s="84" t="str" cm="1">
        <f t="array" aca="1" ref="L73" ca="1">IFERROR(SUM((($W$9:$OC$9&gt;=$F73)*(MOD($W$9:$OC$9-$F73,$K73)+1)=1)*1),"")</f>
        <v/>
      </c>
      <c r="M73" s="85" t="str">
        <f t="shared" ca="1" si="446"/>
        <v/>
      </c>
      <c r="N73" s="86" t="str">
        <f t="shared" ca="1" si="446"/>
        <v/>
      </c>
      <c r="O73" s="87" t="str">
        <f t="shared" ca="1" si="446"/>
        <v/>
      </c>
      <c r="P73" s="88" t="str">
        <f t="shared" ca="1" si="438"/>
        <v/>
      </c>
      <c r="Q73" s="89" t="str">
        <f t="shared" ca="1" si="439"/>
        <v/>
      </c>
      <c r="R73" s="89" t="str">
        <f t="shared" ca="1" si="440"/>
        <v/>
      </c>
      <c r="S73" s="90" t="str" cm="1">
        <f t="array" aca="1" ref="S73" ca="1">IFERROR(INDEX($W$9:$OC$9,MATCH("P",W73:OC73,0)),IFERROR(INDEX($W$9:$OC$9,1,MATCH(M73+O73+1,($W$9:$OC$9&gt;=$F73)*(QUOTIENT($W$9:$OC$9-$F73,$K73)+1),0)),""))</f>
        <v/>
      </c>
      <c r="T73" s="91" t="str">
        <f t="shared" ca="1" si="441"/>
        <v/>
      </c>
      <c r="U73" s="91" t="str">
        <f t="shared" si="442"/>
        <v/>
      </c>
      <c r="V73" s="21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  <c r="HG73" s="40"/>
      <c r="HH73" s="40"/>
      <c r="HI73" s="40"/>
      <c r="HJ73" s="40"/>
      <c r="HK73" s="40"/>
      <c r="HL73" s="40"/>
      <c r="HM73" s="40"/>
      <c r="HN73" s="40"/>
      <c r="HO73" s="40"/>
      <c r="HP73" s="40"/>
      <c r="HQ73" s="40"/>
      <c r="HR73" s="40"/>
      <c r="HS73" s="40"/>
      <c r="HT73" s="40"/>
      <c r="HU73" s="40"/>
      <c r="HV73" s="40"/>
      <c r="HW73" s="40"/>
      <c r="HX73" s="40"/>
      <c r="HY73" s="40"/>
      <c r="HZ73" s="40"/>
      <c r="IA73" s="40"/>
      <c r="IB73" s="40"/>
      <c r="IC73" s="40"/>
      <c r="ID73" s="40"/>
      <c r="IE73" s="40"/>
      <c r="IF73" s="40"/>
      <c r="IG73" s="40"/>
      <c r="IH73" s="40"/>
      <c r="II73" s="40"/>
      <c r="IJ73" s="40"/>
      <c r="IK73" s="40"/>
      <c r="IL73" s="40"/>
      <c r="IM73" s="40"/>
      <c r="IN73" s="40"/>
      <c r="IO73" s="40"/>
      <c r="IP73" s="40"/>
      <c r="IQ73" s="40"/>
      <c r="IR73" s="40"/>
      <c r="IS73" s="40"/>
      <c r="IT73" s="40"/>
      <c r="IU73" s="40"/>
      <c r="IV73" s="40"/>
      <c r="IW73" s="40"/>
      <c r="IX73" s="40"/>
      <c r="IY73" s="40"/>
      <c r="IZ73" s="40"/>
      <c r="JA73" s="40"/>
      <c r="JB73" s="40"/>
      <c r="JC73" s="40"/>
      <c r="JD73" s="40"/>
      <c r="JE73" s="40"/>
      <c r="JF73" s="40"/>
      <c r="JG73" s="40"/>
      <c r="JH73" s="40"/>
      <c r="JI73" s="40"/>
      <c r="JJ73" s="40"/>
      <c r="JK73" s="40"/>
      <c r="JL73" s="40"/>
      <c r="JM73" s="40"/>
      <c r="JN73" s="40"/>
      <c r="JO73" s="40"/>
      <c r="JP73" s="40"/>
      <c r="JQ73" s="40"/>
      <c r="JR73" s="40"/>
      <c r="JS73" s="40"/>
      <c r="JT73" s="40"/>
      <c r="JU73" s="40"/>
      <c r="JV73" s="40"/>
      <c r="JW73" s="40"/>
      <c r="JX73" s="40"/>
      <c r="JY73" s="40"/>
      <c r="JZ73" s="40"/>
      <c r="KA73" s="40"/>
      <c r="KB73" s="40"/>
      <c r="KC73" s="40"/>
      <c r="KD73" s="40"/>
      <c r="KE73" s="40"/>
      <c r="KF73" s="40"/>
      <c r="KG73" s="40"/>
      <c r="KH73" s="40"/>
      <c r="KI73" s="40"/>
      <c r="KJ73" s="40"/>
      <c r="KK73" s="40"/>
      <c r="KL73" s="40"/>
      <c r="KM73" s="40"/>
      <c r="KN73" s="40"/>
      <c r="KO73" s="40"/>
      <c r="KP73" s="40"/>
      <c r="KQ73" s="40"/>
      <c r="KR73" s="40"/>
      <c r="KS73" s="40"/>
      <c r="KT73" s="40"/>
      <c r="KU73" s="40"/>
      <c r="KV73" s="40"/>
      <c r="KW73" s="40"/>
      <c r="KX73" s="40"/>
      <c r="KY73" s="40"/>
      <c r="KZ73" s="40"/>
      <c r="LA73" s="40"/>
      <c r="LB73" s="40"/>
      <c r="LC73" s="40"/>
      <c r="LD73" s="40"/>
      <c r="LE73" s="40"/>
      <c r="LF73" s="40"/>
      <c r="LG73" s="40"/>
      <c r="LH73" s="40"/>
      <c r="LI73" s="40"/>
      <c r="LJ73" s="40"/>
      <c r="LK73" s="40"/>
      <c r="LL73" s="40"/>
      <c r="LM73" s="40"/>
      <c r="LN73" s="40"/>
      <c r="LO73" s="40"/>
      <c r="LP73" s="40"/>
      <c r="LQ73" s="40"/>
      <c r="LR73" s="40"/>
      <c r="LS73" s="40"/>
      <c r="LT73" s="40"/>
      <c r="LU73" s="40"/>
      <c r="LV73" s="40"/>
      <c r="LW73" s="40"/>
      <c r="LX73" s="40"/>
      <c r="LY73" s="40"/>
      <c r="LZ73" s="40"/>
      <c r="MA73" s="40"/>
      <c r="MB73" s="40"/>
      <c r="MC73" s="40"/>
      <c r="MD73" s="40"/>
      <c r="ME73" s="40"/>
      <c r="MF73" s="40"/>
      <c r="MG73" s="40"/>
      <c r="MH73" s="40"/>
      <c r="MI73" s="40"/>
      <c r="MJ73" s="40"/>
      <c r="MK73" s="40"/>
      <c r="ML73" s="40"/>
      <c r="MM73" s="40"/>
      <c r="MN73" s="40"/>
      <c r="MO73" s="40"/>
      <c r="MP73" s="40"/>
      <c r="MQ73" s="40"/>
      <c r="MR73" s="40"/>
      <c r="MS73" s="40"/>
      <c r="MT73" s="40"/>
      <c r="MU73" s="40"/>
      <c r="MV73" s="40"/>
      <c r="MW73" s="40"/>
      <c r="MX73" s="40"/>
      <c r="MY73" s="40"/>
      <c r="MZ73" s="40"/>
      <c r="NA73" s="40"/>
      <c r="NB73" s="40"/>
      <c r="NC73" s="40"/>
      <c r="ND73" s="40"/>
      <c r="NE73" s="40"/>
      <c r="NF73" s="40"/>
      <c r="NG73" s="40"/>
      <c r="NH73" s="40"/>
      <c r="NI73" s="40"/>
      <c r="NJ73" s="40"/>
      <c r="NK73" s="40"/>
      <c r="NL73" s="40"/>
      <c r="NM73" s="40"/>
      <c r="NN73" s="40"/>
      <c r="NO73" s="40"/>
      <c r="NP73" s="40"/>
      <c r="NQ73" s="40"/>
      <c r="NR73" s="40"/>
      <c r="NS73" s="40"/>
      <c r="NT73" s="40"/>
      <c r="NU73" s="40"/>
      <c r="NV73" s="40"/>
      <c r="NW73" s="40"/>
      <c r="NX73" s="40"/>
      <c r="NY73" s="40"/>
      <c r="NZ73" s="40"/>
      <c r="OA73" s="40"/>
      <c r="OB73" s="40"/>
      <c r="OC73" s="40"/>
    </row>
    <row r="74" spans="2:393" ht="25.15" customHeight="1" x14ac:dyDescent="0.25">
      <c r="B74" s="81" t="str">
        <f t="shared" si="444"/>
        <v/>
      </c>
      <c r="C74" s="33"/>
      <c r="D74" s="82" t="str">
        <f>IFERROR(VLOOKUP(C74,Tabla_Equipos[],2,FALSE),"")</f>
        <v/>
      </c>
      <c r="E74" s="43"/>
      <c r="F74" s="30"/>
      <c r="G74" s="27"/>
      <c r="H74" s="130" t="str">
        <f>IFERROR(VLOOKUP(C74,Tabla_Equipos[],5,FALSE),"")</f>
        <v/>
      </c>
      <c r="I74" s="130" t="str">
        <f t="shared" si="436"/>
        <v/>
      </c>
      <c r="J74" s="27"/>
      <c r="K74" s="83" t="str">
        <f t="shared" ca="1" si="437"/>
        <v/>
      </c>
      <c r="L74" s="84" t="str" cm="1">
        <f t="array" aca="1" ref="L74" ca="1">IFERROR(SUM((($W$9:$OC$9&gt;=$F74)*(MOD($W$9:$OC$9-$F74,$K74)+1)=1)*1),"")</f>
        <v/>
      </c>
      <c r="M74" s="85" t="str">
        <f t="shared" ca="1" si="446"/>
        <v/>
      </c>
      <c r="N74" s="86" t="str">
        <f t="shared" ca="1" si="446"/>
        <v/>
      </c>
      <c r="O74" s="87" t="str">
        <f t="shared" ca="1" si="446"/>
        <v/>
      </c>
      <c r="P74" s="88" t="str">
        <f t="shared" ca="1" si="438"/>
        <v/>
      </c>
      <c r="Q74" s="89" t="str">
        <f t="shared" ca="1" si="439"/>
        <v/>
      </c>
      <c r="R74" s="89" t="str">
        <f t="shared" ca="1" si="440"/>
        <v/>
      </c>
      <c r="S74" s="90" t="str" cm="1">
        <f t="array" aca="1" ref="S74" ca="1">IFERROR(INDEX($W$9:$OC$9,MATCH("P",W74:OC74,0)),IFERROR(INDEX($W$9:$OC$9,1,MATCH(M74+O74+1,($W$9:$OC$9&gt;=$F74)*(QUOTIENT($W$9:$OC$9-$F74,$K74)+1),0)),""))</f>
        <v/>
      </c>
      <c r="T74" s="91" t="str">
        <f t="shared" ca="1" si="441"/>
        <v/>
      </c>
      <c r="U74" s="91" t="str">
        <f t="shared" si="442"/>
        <v/>
      </c>
      <c r="V74" s="21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  <c r="HI74" s="40"/>
      <c r="HJ74" s="40"/>
      <c r="HK74" s="40"/>
      <c r="HL74" s="40"/>
      <c r="HM74" s="40"/>
      <c r="HN74" s="40"/>
      <c r="HO74" s="40"/>
      <c r="HP74" s="40"/>
      <c r="HQ74" s="40"/>
      <c r="HR74" s="40"/>
      <c r="HS74" s="40"/>
      <c r="HT74" s="40"/>
      <c r="HU74" s="40"/>
      <c r="HV74" s="40"/>
      <c r="HW74" s="40"/>
      <c r="HX74" s="40"/>
      <c r="HY74" s="40"/>
      <c r="HZ74" s="40"/>
      <c r="IA74" s="40"/>
      <c r="IB74" s="40"/>
      <c r="IC74" s="40"/>
      <c r="ID74" s="40"/>
      <c r="IE74" s="40"/>
      <c r="IF74" s="40"/>
      <c r="IG74" s="40"/>
      <c r="IH74" s="40"/>
      <c r="II74" s="40"/>
      <c r="IJ74" s="40"/>
      <c r="IK74" s="40"/>
      <c r="IL74" s="40"/>
      <c r="IM74" s="40"/>
      <c r="IN74" s="40"/>
      <c r="IO74" s="40"/>
      <c r="IP74" s="40"/>
      <c r="IQ74" s="40"/>
      <c r="IR74" s="40"/>
      <c r="IS74" s="40"/>
      <c r="IT74" s="40"/>
      <c r="IU74" s="40"/>
      <c r="IV74" s="40"/>
      <c r="IW74" s="40"/>
      <c r="IX74" s="40"/>
      <c r="IY74" s="40"/>
      <c r="IZ74" s="40"/>
      <c r="JA74" s="40"/>
      <c r="JB74" s="40"/>
      <c r="JC74" s="40"/>
      <c r="JD74" s="40"/>
      <c r="JE74" s="40"/>
      <c r="JF74" s="40"/>
      <c r="JG74" s="40"/>
      <c r="JH74" s="40"/>
      <c r="JI74" s="40"/>
      <c r="JJ74" s="40"/>
      <c r="JK74" s="40"/>
      <c r="JL74" s="40"/>
      <c r="JM74" s="40"/>
      <c r="JN74" s="40"/>
      <c r="JO74" s="40"/>
      <c r="JP74" s="40"/>
      <c r="JQ74" s="40"/>
      <c r="JR74" s="40"/>
      <c r="JS74" s="40"/>
      <c r="JT74" s="40"/>
      <c r="JU74" s="40"/>
      <c r="JV74" s="40"/>
      <c r="JW74" s="40"/>
      <c r="JX74" s="40"/>
      <c r="JY74" s="40"/>
      <c r="JZ74" s="40"/>
      <c r="KA74" s="40"/>
      <c r="KB74" s="40"/>
      <c r="KC74" s="40"/>
      <c r="KD74" s="40"/>
      <c r="KE74" s="40"/>
      <c r="KF74" s="40"/>
      <c r="KG74" s="40"/>
      <c r="KH74" s="40"/>
      <c r="KI74" s="40"/>
      <c r="KJ74" s="40"/>
      <c r="KK74" s="40"/>
      <c r="KL74" s="40"/>
      <c r="KM74" s="40"/>
      <c r="KN74" s="40"/>
      <c r="KO74" s="40"/>
      <c r="KP74" s="40"/>
      <c r="KQ74" s="40"/>
      <c r="KR74" s="40"/>
      <c r="KS74" s="40"/>
      <c r="KT74" s="40"/>
      <c r="KU74" s="40"/>
      <c r="KV74" s="40"/>
      <c r="KW74" s="40"/>
      <c r="KX74" s="40"/>
      <c r="KY74" s="40"/>
      <c r="KZ74" s="40"/>
      <c r="LA74" s="40"/>
      <c r="LB74" s="40"/>
      <c r="LC74" s="40"/>
      <c r="LD74" s="40"/>
      <c r="LE74" s="40"/>
      <c r="LF74" s="40"/>
      <c r="LG74" s="40"/>
      <c r="LH74" s="40"/>
      <c r="LI74" s="40"/>
      <c r="LJ74" s="40"/>
      <c r="LK74" s="40"/>
      <c r="LL74" s="40"/>
      <c r="LM74" s="40"/>
      <c r="LN74" s="40"/>
      <c r="LO74" s="40"/>
      <c r="LP74" s="40"/>
      <c r="LQ74" s="40"/>
      <c r="LR74" s="40"/>
      <c r="LS74" s="40"/>
      <c r="LT74" s="40"/>
      <c r="LU74" s="40"/>
      <c r="LV74" s="40"/>
      <c r="LW74" s="40"/>
      <c r="LX74" s="40"/>
      <c r="LY74" s="40"/>
      <c r="LZ74" s="40"/>
      <c r="MA74" s="40"/>
      <c r="MB74" s="40"/>
      <c r="MC74" s="40"/>
      <c r="MD74" s="40"/>
      <c r="ME74" s="40"/>
      <c r="MF74" s="40"/>
      <c r="MG74" s="40"/>
      <c r="MH74" s="40"/>
      <c r="MI74" s="40"/>
      <c r="MJ74" s="40"/>
      <c r="MK74" s="40"/>
      <c r="ML74" s="40"/>
      <c r="MM74" s="40"/>
      <c r="MN74" s="40"/>
      <c r="MO74" s="40"/>
      <c r="MP74" s="40"/>
      <c r="MQ74" s="40"/>
      <c r="MR74" s="40"/>
      <c r="MS74" s="40"/>
      <c r="MT74" s="40"/>
      <c r="MU74" s="40"/>
      <c r="MV74" s="40"/>
      <c r="MW74" s="40"/>
      <c r="MX74" s="40"/>
      <c r="MY74" s="40"/>
      <c r="MZ74" s="40"/>
      <c r="NA74" s="40"/>
      <c r="NB74" s="40"/>
      <c r="NC74" s="40"/>
      <c r="ND74" s="40"/>
      <c r="NE74" s="40"/>
      <c r="NF74" s="40"/>
      <c r="NG74" s="40"/>
      <c r="NH74" s="40"/>
      <c r="NI74" s="40"/>
      <c r="NJ74" s="40"/>
      <c r="NK74" s="40"/>
      <c r="NL74" s="40"/>
      <c r="NM74" s="40"/>
      <c r="NN74" s="40"/>
      <c r="NO74" s="40"/>
      <c r="NP74" s="40"/>
      <c r="NQ74" s="40"/>
      <c r="NR74" s="40"/>
      <c r="NS74" s="40"/>
      <c r="NT74" s="40"/>
      <c r="NU74" s="40"/>
      <c r="NV74" s="40"/>
      <c r="NW74" s="40"/>
      <c r="NX74" s="40"/>
      <c r="NY74" s="40"/>
      <c r="NZ74" s="40"/>
      <c r="OA74" s="40"/>
      <c r="OB74" s="40"/>
      <c r="OC74" s="40"/>
    </row>
    <row r="75" spans="2:393" ht="25.15" customHeight="1" x14ac:dyDescent="0.25">
      <c r="B75" s="81" t="str">
        <f t="shared" si="444"/>
        <v/>
      </c>
      <c r="C75" s="33"/>
      <c r="D75" s="82" t="str">
        <f>IFERROR(VLOOKUP(C75,Tabla_Equipos[],2,FALSE),"")</f>
        <v/>
      </c>
      <c r="E75" s="43"/>
      <c r="F75" s="30"/>
      <c r="G75" s="27"/>
      <c r="H75" s="130" t="str">
        <f>IFERROR(VLOOKUP(C75,Tabla_Equipos[],5,FALSE),"")</f>
        <v/>
      </c>
      <c r="I75" s="130" t="str">
        <f t="shared" si="436"/>
        <v/>
      </c>
      <c r="J75" s="27"/>
      <c r="K75" s="83" t="str">
        <f t="shared" ca="1" si="437"/>
        <v/>
      </c>
      <c r="L75" s="84" t="str" cm="1">
        <f t="array" aca="1" ref="L75" ca="1">IFERROR(SUM((($W$9:$OC$9&gt;=$F75)*(MOD($W$9:$OC$9-$F75,$K75)+1)=1)*1),"")</f>
        <v/>
      </c>
      <c r="M75" s="85" t="str">
        <f t="shared" ca="1" si="446"/>
        <v/>
      </c>
      <c r="N75" s="86" t="str">
        <f t="shared" ca="1" si="446"/>
        <v/>
      </c>
      <c r="O75" s="87" t="str">
        <f t="shared" ca="1" si="446"/>
        <v/>
      </c>
      <c r="P75" s="88" t="str">
        <f t="shared" ca="1" si="438"/>
        <v/>
      </c>
      <c r="Q75" s="89" t="str">
        <f t="shared" ca="1" si="439"/>
        <v/>
      </c>
      <c r="R75" s="89" t="str">
        <f t="shared" ca="1" si="440"/>
        <v/>
      </c>
      <c r="S75" s="90" t="str" cm="1">
        <f t="array" aca="1" ref="S75" ca="1">IFERROR(INDEX($W$9:$OC$9,MATCH("P",W75:OC75,0)),IFERROR(INDEX($W$9:$OC$9,1,MATCH(M75+O75+1,($W$9:$OC$9&gt;=$F75)*(QUOTIENT($W$9:$OC$9-$F75,$K75)+1),0)),""))</f>
        <v/>
      </c>
      <c r="T75" s="91" t="str">
        <f t="shared" ca="1" si="441"/>
        <v/>
      </c>
      <c r="U75" s="91" t="str">
        <f t="shared" si="442"/>
        <v/>
      </c>
      <c r="V75" s="21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  <c r="HG75" s="40"/>
      <c r="HH75" s="40"/>
      <c r="HI75" s="40"/>
      <c r="HJ75" s="40"/>
      <c r="HK75" s="40"/>
      <c r="HL75" s="40"/>
      <c r="HM75" s="40"/>
      <c r="HN75" s="40"/>
      <c r="HO75" s="40"/>
      <c r="HP75" s="40"/>
      <c r="HQ75" s="40"/>
      <c r="HR75" s="40"/>
      <c r="HS75" s="40"/>
      <c r="HT75" s="40"/>
      <c r="HU75" s="40"/>
      <c r="HV75" s="40"/>
      <c r="HW75" s="40"/>
      <c r="HX75" s="40"/>
      <c r="HY75" s="40"/>
      <c r="HZ75" s="40"/>
      <c r="IA75" s="40"/>
      <c r="IB75" s="40"/>
      <c r="IC75" s="40"/>
      <c r="ID75" s="40"/>
      <c r="IE75" s="40"/>
      <c r="IF75" s="40"/>
      <c r="IG75" s="40"/>
      <c r="IH75" s="40"/>
      <c r="II75" s="40"/>
      <c r="IJ75" s="40"/>
      <c r="IK75" s="40"/>
      <c r="IL75" s="40"/>
      <c r="IM75" s="40"/>
      <c r="IN75" s="40"/>
      <c r="IO75" s="40"/>
      <c r="IP75" s="40"/>
      <c r="IQ75" s="40"/>
      <c r="IR75" s="40"/>
      <c r="IS75" s="40"/>
      <c r="IT75" s="40"/>
      <c r="IU75" s="40"/>
      <c r="IV75" s="40"/>
      <c r="IW75" s="40"/>
      <c r="IX75" s="40"/>
      <c r="IY75" s="40"/>
      <c r="IZ75" s="40"/>
      <c r="JA75" s="40"/>
      <c r="JB75" s="40"/>
      <c r="JC75" s="40"/>
      <c r="JD75" s="40"/>
      <c r="JE75" s="40"/>
      <c r="JF75" s="40"/>
      <c r="JG75" s="40"/>
      <c r="JH75" s="40"/>
      <c r="JI75" s="40"/>
      <c r="JJ75" s="40"/>
      <c r="JK75" s="40"/>
      <c r="JL75" s="40"/>
      <c r="JM75" s="40"/>
      <c r="JN75" s="40"/>
      <c r="JO75" s="40"/>
      <c r="JP75" s="40"/>
      <c r="JQ75" s="40"/>
      <c r="JR75" s="40"/>
      <c r="JS75" s="40"/>
      <c r="JT75" s="40"/>
      <c r="JU75" s="40"/>
      <c r="JV75" s="40"/>
      <c r="JW75" s="40"/>
      <c r="JX75" s="40"/>
      <c r="JY75" s="40"/>
      <c r="JZ75" s="40"/>
      <c r="KA75" s="40"/>
      <c r="KB75" s="40"/>
      <c r="KC75" s="40"/>
      <c r="KD75" s="40"/>
      <c r="KE75" s="40"/>
      <c r="KF75" s="40"/>
      <c r="KG75" s="40"/>
      <c r="KH75" s="40"/>
      <c r="KI75" s="40"/>
      <c r="KJ75" s="40"/>
      <c r="KK75" s="40"/>
      <c r="KL75" s="40"/>
      <c r="KM75" s="40"/>
      <c r="KN75" s="40"/>
      <c r="KO75" s="40"/>
      <c r="KP75" s="40"/>
      <c r="KQ75" s="40"/>
      <c r="KR75" s="40"/>
      <c r="KS75" s="40"/>
      <c r="KT75" s="40"/>
      <c r="KU75" s="40"/>
      <c r="KV75" s="40"/>
      <c r="KW75" s="40"/>
      <c r="KX75" s="40"/>
      <c r="KY75" s="40"/>
      <c r="KZ75" s="40"/>
      <c r="LA75" s="40"/>
      <c r="LB75" s="40"/>
      <c r="LC75" s="40"/>
      <c r="LD75" s="40"/>
      <c r="LE75" s="40"/>
      <c r="LF75" s="40"/>
      <c r="LG75" s="40"/>
      <c r="LH75" s="40"/>
      <c r="LI75" s="40"/>
      <c r="LJ75" s="40"/>
      <c r="LK75" s="40"/>
      <c r="LL75" s="40"/>
      <c r="LM75" s="40"/>
      <c r="LN75" s="40"/>
      <c r="LO75" s="40"/>
      <c r="LP75" s="40"/>
      <c r="LQ75" s="40"/>
      <c r="LR75" s="40"/>
      <c r="LS75" s="40"/>
      <c r="LT75" s="40"/>
      <c r="LU75" s="40"/>
      <c r="LV75" s="40"/>
      <c r="LW75" s="40"/>
      <c r="LX75" s="40"/>
      <c r="LY75" s="40"/>
      <c r="LZ75" s="40"/>
      <c r="MA75" s="40"/>
      <c r="MB75" s="40"/>
      <c r="MC75" s="40"/>
      <c r="MD75" s="40"/>
      <c r="ME75" s="40"/>
      <c r="MF75" s="40"/>
      <c r="MG75" s="40"/>
      <c r="MH75" s="40"/>
      <c r="MI75" s="40"/>
      <c r="MJ75" s="40"/>
      <c r="MK75" s="40"/>
      <c r="ML75" s="40"/>
      <c r="MM75" s="40"/>
      <c r="MN75" s="40"/>
      <c r="MO75" s="40"/>
      <c r="MP75" s="40"/>
      <c r="MQ75" s="40"/>
      <c r="MR75" s="40"/>
      <c r="MS75" s="40"/>
      <c r="MT75" s="40"/>
      <c r="MU75" s="40"/>
      <c r="MV75" s="40"/>
      <c r="MW75" s="40"/>
      <c r="MX75" s="40"/>
      <c r="MY75" s="40"/>
      <c r="MZ75" s="40"/>
      <c r="NA75" s="40"/>
      <c r="NB75" s="40"/>
      <c r="NC75" s="40"/>
      <c r="ND75" s="40"/>
      <c r="NE75" s="40"/>
      <c r="NF75" s="40"/>
      <c r="NG75" s="40"/>
      <c r="NH75" s="40"/>
      <c r="NI75" s="40"/>
      <c r="NJ75" s="40"/>
      <c r="NK75" s="40"/>
      <c r="NL75" s="40"/>
      <c r="NM75" s="40"/>
      <c r="NN75" s="40"/>
      <c r="NO75" s="40"/>
      <c r="NP75" s="40"/>
      <c r="NQ75" s="40"/>
      <c r="NR75" s="40"/>
      <c r="NS75" s="40"/>
      <c r="NT75" s="40"/>
      <c r="NU75" s="40"/>
      <c r="NV75" s="40"/>
      <c r="NW75" s="40"/>
      <c r="NX75" s="40"/>
      <c r="NY75" s="40"/>
      <c r="NZ75" s="40"/>
      <c r="OA75" s="40"/>
      <c r="OB75" s="40"/>
      <c r="OC75" s="40"/>
    </row>
    <row r="76" spans="2:393" ht="25.15" customHeight="1" x14ac:dyDescent="0.25">
      <c r="B76" s="81" t="str">
        <f t="shared" si="444"/>
        <v/>
      </c>
      <c r="C76" s="33"/>
      <c r="D76" s="82" t="str">
        <f>IFERROR(VLOOKUP(C76,Tabla_Equipos[],2,FALSE),"")</f>
        <v/>
      </c>
      <c r="E76" s="43"/>
      <c r="F76" s="30"/>
      <c r="G76" s="27"/>
      <c r="H76" s="130" t="str">
        <f>IFERROR(VLOOKUP(C76,Tabla_Equipos[],5,FALSE),"")</f>
        <v/>
      </c>
      <c r="I76" s="130" t="str">
        <f t="shared" ref="I76:I100" si="447">IF(G76="","",H76-G76)</f>
        <v/>
      </c>
      <c r="J76" s="27"/>
      <c r="K76" s="83" t="str">
        <f t="shared" ref="K76:K100" ca="1" si="448">IFERROR(ROUNDUP(J76/(I76/($I$8-F76)),0),"")</f>
        <v/>
      </c>
      <c r="L76" s="84" t="str" cm="1">
        <f t="array" aca="1" ref="L76" ca="1">IFERROR(SUM((($W$9:$OC$9&gt;=$F76)*(MOD($W$9:$OC$9-$F76,$K76)+1)=1)*1),"")</f>
        <v/>
      </c>
      <c r="M76" s="85" t="str">
        <f t="shared" ca="1" si="446"/>
        <v/>
      </c>
      <c r="N76" s="86" t="str">
        <f t="shared" ca="1" si="446"/>
        <v/>
      </c>
      <c r="O76" s="87" t="str">
        <f t="shared" ca="1" si="446"/>
        <v/>
      </c>
      <c r="P76" s="88" t="str">
        <f t="shared" ref="P76:P100" ca="1" si="449">IF($L76="","",L76+COUNTIF($W76:$OC76,P$10)-M76-O76)</f>
        <v/>
      </c>
      <c r="Q76" s="89" t="str">
        <f t="shared" ref="Q76:Q100" ca="1" si="450">IFERROR(M76/(M76+O76),"")</f>
        <v/>
      </c>
      <c r="R76" s="89" t="str">
        <f t="shared" ref="R76:R100" ca="1" si="451">IFERROR(M76/(M76+N76),"")</f>
        <v/>
      </c>
      <c r="S76" s="90" t="str" cm="1">
        <f t="array" aca="1" ref="S76" ca="1">IFERROR(INDEX($W$9:$OC$9,MATCH("P",W76:OC76,0)),IFERROR(INDEX($W$9:$OC$9,1,MATCH(M76+O76+1,($W$9:$OC$9&gt;=$F76)*(QUOTIENT($W$9:$OC$9-$F76,$K76)+1),0)),""))</f>
        <v/>
      </c>
      <c r="T76" s="91" t="str">
        <f t="shared" ref="T76:T100" ca="1" si="452">IF(S76="","",IF(S76-TODAY()&lt;0,"",S76-TODAY()))</f>
        <v/>
      </c>
      <c r="U76" s="91" t="str">
        <f t="shared" ref="U76:U100" si="453">IFERROR(J76-MOD(I76,J76),"")</f>
        <v/>
      </c>
      <c r="V76" s="21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  <c r="HG76" s="40"/>
      <c r="HH76" s="40"/>
      <c r="HI76" s="40"/>
      <c r="HJ76" s="40"/>
      <c r="HK76" s="40"/>
      <c r="HL76" s="40"/>
      <c r="HM76" s="40"/>
      <c r="HN76" s="40"/>
      <c r="HO76" s="40"/>
      <c r="HP76" s="40"/>
      <c r="HQ76" s="40"/>
      <c r="HR76" s="40"/>
      <c r="HS76" s="40"/>
      <c r="HT76" s="40"/>
      <c r="HU76" s="40"/>
      <c r="HV76" s="40"/>
      <c r="HW76" s="40"/>
      <c r="HX76" s="40"/>
      <c r="HY76" s="40"/>
      <c r="HZ76" s="40"/>
      <c r="IA76" s="40"/>
      <c r="IB76" s="40"/>
      <c r="IC76" s="40"/>
      <c r="ID76" s="40"/>
      <c r="IE76" s="40"/>
      <c r="IF76" s="40"/>
      <c r="IG76" s="40"/>
      <c r="IH76" s="40"/>
      <c r="II76" s="40"/>
      <c r="IJ76" s="40"/>
      <c r="IK76" s="40"/>
      <c r="IL76" s="40"/>
      <c r="IM76" s="40"/>
      <c r="IN76" s="40"/>
      <c r="IO76" s="40"/>
      <c r="IP76" s="40"/>
      <c r="IQ76" s="40"/>
      <c r="IR76" s="40"/>
      <c r="IS76" s="40"/>
      <c r="IT76" s="40"/>
      <c r="IU76" s="40"/>
      <c r="IV76" s="40"/>
      <c r="IW76" s="40"/>
      <c r="IX76" s="40"/>
      <c r="IY76" s="40"/>
      <c r="IZ76" s="40"/>
      <c r="JA76" s="40"/>
      <c r="JB76" s="40"/>
      <c r="JC76" s="40"/>
      <c r="JD76" s="40"/>
      <c r="JE76" s="40"/>
      <c r="JF76" s="40"/>
      <c r="JG76" s="40"/>
      <c r="JH76" s="40"/>
      <c r="JI76" s="40"/>
      <c r="JJ76" s="40"/>
      <c r="JK76" s="40"/>
      <c r="JL76" s="40"/>
      <c r="JM76" s="40"/>
      <c r="JN76" s="40"/>
      <c r="JO76" s="40"/>
      <c r="JP76" s="40"/>
      <c r="JQ76" s="40"/>
      <c r="JR76" s="40"/>
      <c r="JS76" s="40"/>
      <c r="JT76" s="40"/>
      <c r="JU76" s="40"/>
      <c r="JV76" s="40"/>
      <c r="JW76" s="40"/>
      <c r="JX76" s="40"/>
      <c r="JY76" s="40"/>
      <c r="JZ76" s="40"/>
      <c r="KA76" s="40"/>
      <c r="KB76" s="40"/>
      <c r="KC76" s="40"/>
      <c r="KD76" s="40"/>
      <c r="KE76" s="40"/>
      <c r="KF76" s="40"/>
      <c r="KG76" s="40"/>
      <c r="KH76" s="40"/>
      <c r="KI76" s="40"/>
      <c r="KJ76" s="40"/>
      <c r="KK76" s="40"/>
      <c r="KL76" s="40"/>
      <c r="KM76" s="40"/>
      <c r="KN76" s="40"/>
      <c r="KO76" s="40"/>
      <c r="KP76" s="40"/>
      <c r="KQ76" s="40"/>
      <c r="KR76" s="40"/>
      <c r="KS76" s="40"/>
      <c r="KT76" s="40"/>
      <c r="KU76" s="40"/>
      <c r="KV76" s="40"/>
      <c r="KW76" s="40"/>
      <c r="KX76" s="40"/>
      <c r="KY76" s="40"/>
      <c r="KZ76" s="40"/>
      <c r="LA76" s="40"/>
      <c r="LB76" s="40"/>
      <c r="LC76" s="40"/>
      <c r="LD76" s="40"/>
      <c r="LE76" s="40"/>
      <c r="LF76" s="40"/>
      <c r="LG76" s="40"/>
      <c r="LH76" s="40"/>
      <c r="LI76" s="40"/>
      <c r="LJ76" s="40"/>
      <c r="LK76" s="40"/>
      <c r="LL76" s="40"/>
      <c r="LM76" s="40"/>
      <c r="LN76" s="40"/>
      <c r="LO76" s="40"/>
      <c r="LP76" s="40"/>
      <c r="LQ76" s="40"/>
      <c r="LR76" s="40"/>
      <c r="LS76" s="40"/>
      <c r="LT76" s="40"/>
      <c r="LU76" s="40"/>
      <c r="LV76" s="40"/>
      <c r="LW76" s="40"/>
      <c r="LX76" s="40"/>
      <c r="LY76" s="40"/>
      <c r="LZ76" s="40"/>
      <c r="MA76" s="40"/>
      <c r="MB76" s="40"/>
      <c r="MC76" s="40"/>
      <c r="MD76" s="40"/>
      <c r="ME76" s="40"/>
      <c r="MF76" s="40"/>
      <c r="MG76" s="40"/>
      <c r="MH76" s="40"/>
      <c r="MI76" s="40"/>
      <c r="MJ76" s="40"/>
      <c r="MK76" s="40"/>
      <c r="ML76" s="40"/>
      <c r="MM76" s="40"/>
      <c r="MN76" s="40"/>
      <c r="MO76" s="40"/>
      <c r="MP76" s="40"/>
      <c r="MQ76" s="40"/>
      <c r="MR76" s="40"/>
      <c r="MS76" s="40"/>
      <c r="MT76" s="40"/>
      <c r="MU76" s="40"/>
      <c r="MV76" s="40"/>
      <c r="MW76" s="40"/>
      <c r="MX76" s="40"/>
      <c r="MY76" s="40"/>
      <c r="MZ76" s="40"/>
      <c r="NA76" s="40"/>
      <c r="NB76" s="40"/>
      <c r="NC76" s="40"/>
      <c r="ND76" s="40"/>
      <c r="NE76" s="40"/>
      <c r="NF76" s="40"/>
      <c r="NG76" s="40"/>
      <c r="NH76" s="40"/>
      <c r="NI76" s="40"/>
      <c r="NJ76" s="40"/>
      <c r="NK76" s="40"/>
      <c r="NL76" s="40"/>
      <c r="NM76" s="40"/>
      <c r="NN76" s="40"/>
      <c r="NO76" s="40"/>
      <c r="NP76" s="40"/>
      <c r="NQ76" s="40"/>
      <c r="NR76" s="40"/>
      <c r="NS76" s="40"/>
      <c r="NT76" s="40"/>
      <c r="NU76" s="40"/>
      <c r="NV76" s="40"/>
      <c r="NW76" s="40"/>
      <c r="NX76" s="40"/>
      <c r="NY76" s="40"/>
      <c r="NZ76" s="40"/>
      <c r="OA76" s="40"/>
      <c r="OB76" s="40"/>
      <c r="OC76" s="40"/>
    </row>
    <row r="77" spans="2:393" ht="25.15" customHeight="1" x14ac:dyDescent="0.25">
      <c r="B77" s="81" t="str">
        <f t="shared" si="444"/>
        <v/>
      </c>
      <c r="C77" s="33"/>
      <c r="D77" s="82" t="str">
        <f>IFERROR(VLOOKUP(C77,Tabla_Equipos[],2,FALSE),"")</f>
        <v/>
      </c>
      <c r="E77" s="43"/>
      <c r="F77" s="30"/>
      <c r="G77" s="27"/>
      <c r="H77" s="130" t="str">
        <f>IFERROR(VLOOKUP(C77,Tabla_Equipos[],5,FALSE),"")</f>
        <v/>
      </c>
      <c r="I77" s="130" t="str">
        <f t="shared" si="447"/>
        <v/>
      </c>
      <c r="J77" s="27"/>
      <c r="K77" s="83" t="str">
        <f t="shared" ca="1" si="448"/>
        <v/>
      </c>
      <c r="L77" s="84" t="str" cm="1">
        <f t="array" aca="1" ref="L77" ca="1">IFERROR(SUM((($W$9:$OC$9&gt;=$F77)*(MOD($W$9:$OC$9-$F77,$K77)+1)=1)*1),"")</f>
        <v/>
      </c>
      <c r="M77" s="85" t="str">
        <f t="shared" ca="1" si="446"/>
        <v/>
      </c>
      <c r="N77" s="86" t="str">
        <f t="shared" ca="1" si="446"/>
        <v/>
      </c>
      <c r="O77" s="87" t="str">
        <f t="shared" ca="1" si="446"/>
        <v/>
      </c>
      <c r="P77" s="88" t="str">
        <f t="shared" ca="1" si="449"/>
        <v/>
      </c>
      <c r="Q77" s="89" t="str">
        <f t="shared" ca="1" si="450"/>
        <v/>
      </c>
      <c r="R77" s="89" t="str">
        <f t="shared" ca="1" si="451"/>
        <v/>
      </c>
      <c r="S77" s="90" t="str" cm="1">
        <f t="array" aca="1" ref="S77" ca="1">IFERROR(INDEX($W$9:$OC$9,MATCH("P",W77:OC77,0)),IFERROR(INDEX($W$9:$OC$9,1,MATCH(M77+O77+1,($W$9:$OC$9&gt;=$F77)*(QUOTIENT($W$9:$OC$9-$F77,$K77)+1),0)),""))</f>
        <v/>
      </c>
      <c r="T77" s="91" t="str">
        <f t="shared" ca="1" si="452"/>
        <v/>
      </c>
      <c r="U77" s="91" t="str">
        <f t="shared" si="453"/>
        <v/>
      </c>
      <c r="V77" s="21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  <c r="HG77" s="40"/>
      <c r="HH77" s="40"/>
      <c r="HI77" s="40"/>
      <c r="HJ77" s="40"/>
      <c r="HK77" s="40"/>
      <c r="HL77" s="40"/>
      <c r="HM77" s="40"/>
      <c r="HN77" s="40"/>
      <c r="HO77" s="40"/>
      <c r="HP77" s="40"/>
      <c r="HQ77" s="40"/>
      <c r="HR77" s="40"/>
      <c r="HS77" s="40"/>
      <c r="HT77" s="40"/>
      <c r="HU77" s="40"/>
      <c r="HV77" s="40"/>
      <c r="HW77" s="40"/>
      <c r="HX77" s="40"/>
      <c r="HY77" s="40"/>
      <c r="HZ77" s="40"/>
      <c r="IA77" s="40"/>
      <c r="IB77" s="40"/>
      <c r="IC77" s="40"/>
      <c r="ID77" s="40"/>
      <c r="IE77" s="40"/>
      <c r="IF77" s="40"/>
      <c r="IG77" s="40"/>
      <c r="IH77" s="40"/>
      <c r="II77" s="40"/>
      <c r="IJ77" s="40"/>
      <c r="IK77" s="40"/>
      <c r="IL77" s="40"/>
      <c r="IM77" s="40"/>
      <c r="IN77" s="40"/>
      <c r="IO77" s="40"/>
      <c r="IP77" s="40"/>
      <c r="IQ77" s="40"/>
      <c r="IR77" s="40"/>
      <c r="IS77" s="40"/>
      <c r="IT77" s="40"/>
      <c r="IU77" s="40"/>
      <c r="IV77" s="40"/>
      <c r="IW77" s="40"/>
      <c r="IX77" s="40"/>
      <c r="IY77" s="40"/>
      <c r="IZ77" s="40"/>
      <c r="JA77" s="40"/>
      <c r="JB77" s="40"/>
      <c r="JC77" s="40"/>
      <c r="JD77" s="40"/>
      <c r="JE77" s="40"/>
      <c r="JF77" s="40"/>
      <c r="JG77" s="40"/>
      <c r="JH77" s="40"/>
      <c r="JI77" s="40"/>
      <c r="JJ77" s="40"/>
      <c r="JK77" s="40"/>
      <c r="JL77" s="40"/>
      <c r="JM77" s="40"/>
      <c r="JN77" s="40"/>
      <c r="JO77" s="40"/>
      <c r="JP77" s="40"/>
      <c r="JQ77" s="40"/>
      <c r="JR77" s="40"/>
      <c r="JS77" s="40"/>
      <c r="JT77" s="40"/>
      <c r="JU77" s="40"/>
      <c r="JV77" s="40"/>
      <c r="JW77" s="40"/>
      <c r="JX77" s="40"/>
      <c r="JY77" s="40"/>
      <c r="JZ77" s="40"/>
      <c r="KA77" s="40"/>
      <c r="KB77" s="40"/>
      <c r="KC77" s="40"/>
      <c r="KD77" s="40"/>
      <c r="KE77" s="40"/>
      <c r="KF77" s="40"/>
      <c r="KG77" s="40"/>
      <c r="KH77" s="40"/>
      <c r="KI77" s="40"/>
      <c r="KJ77" s="40"/>
      <c r="KK77" s="40"/>
      <c r="KL77" s="40"/>
      <c r="KM77" s="40"/>
      <c r="KN77" s="40"/>
      <c r="KO77" s="40"/>
      <c r="KP77" s="40"/>
      <c r="KQ77" s="40"/>
      <c r="KR77" s="40"/>
      <c r="KS77" s="40"/>
      <c r="KT77" s="40"/>
      <c r="KU77" s="40"/>
      <c r="KV77" s="40"/>
      <c r="KW77" s="40"/>
      <c r="KX77" s="40"/>
      <c r="KY77" s="40"/>
      <c r="KZ77" s="40"/>
      <c r="LA77" s="40"/>
      <c r="LB77" s="40"/>
      <c r="LC77" s="40"/>
      <c r="LD77" s="40"/>
      <c r="LE77" s="40"/>
      <c r="LF77" s="40"/>
      <c r="LG77" s="40"/>
      <c r="LH77" s="40"/>
      <c r="LI77" s="40"/>
      <c r="LJ77" s="40"/>
      <c r="LK77" s="40"/>
      <c r="LL77" s="40"/>
      <c r="LM77" s="40"/>
      <c r="LN77" s="40"/>
      <c r="LO77" s="40"/>
      <c r="LP77" s="40"/>
      <c r="LQ77" s="40"/>
      <c r="LR77" s="40"/>
      <c r="LS77" s="40"/>
      <c r="LT77" s="40"/>
      <c r="LU77" s="40"/>
      <c r="LV77" s="40"/>
      <c r="LW77" s="40"/>
      <c r="LX77" s="40"/>
      <c r="LY77" s="40"/>
      <c r="LZ77" s="40"/>
      <c r="MA77" s="40"/>
      <c r="MB77" s="40"/>
      <c r="MC77" s="40"/>
      <c r="MD77" s="40"/>
      <c r="ME77" s="40"/>
      <c r="MF77" s="40"/>
      <c r="MG77" s="40"/>
      <c r="MH77" s="40"/>
      <c r="MI77" s="40"/>
      <c r="MJ77" s="40"/>
      <c r="MK77" s="40"/>
      <c r="ML77" s="40"/>
      <c r="MM77" s="40"/>
      <c r="MN77" s="40"/>
      <c r="MO77" s="40"/>
      <c r="MP77" s="40"/>
      <c r="MQ77" s="40"/>
      <c r="MR77" s="40"/>
      <c r="MS77" s="40"/>
      <c r="MT77" s="40"/>
      <c r="MU77" s="40"/>
      <c r="MV77" s="40"/>
      <c r="MW77" s="40"/>
      <c r="MX77" s="40"/>
      <c r="MY77" s="40"/>
      <c r="MZ77" s="40"/>
      <c r="NA77" s="40"/>
      <c r="NB77" s="40"/>
      <c r="NC77" s="40"/>
      <c r="ND77" s="40"/>
      <c r="NE77" s="40"/>
      <c r="NF77" s="40"/>
      <c r="NG77" s="40"/>
      <c r="NH77" s="40"/>
      <c r="NI77" s="40"/>
      <c r="NJ77" s="40"/>
      <c r="NK77" s="40"/>
      <c r="NL77" s="40"/>
      <c r="NM77" s="40"/>
      <c r="NN77" s="40"/>
      <c r="NO77" s="40"/>
      <c r="NP77" s="40"/>
      <c r="NQ77" s="40"/>
      <c r="NR77" s="40"/>
      <c r="NS77" s="40"/>
      <c r="NT77" s="40"/>
      <c r="NU77" s="40"/>
      <c r="NV77" s="40"/>
      <c r="NW77" s="40"/>
      <c r="NX77" s="40"/>
      <c r="NY77" s="40"/>
      <c r="NZ77" s="40"/>
      <c r="OA77" s="40"/>
      <c r="OB77" s="40"/>
      <c r="OC77" s="40"/>
    </row>
    <row r="78" spans="2:393" ht="25.15" customHeight="1" x14ac:dyDescent="0.25">
      <c r="B78" s="81" t="str">
        <f t="shared" si="444"/>
        <v/>
      </c>
      <c r="C78" s="33"/>
      <c r="D78" s="82" t="str">
        <f>IFERROR(VLOOKUP(C78,Tabla_Equipos[],2,FALSE),"")</f>
        <v/>
      </c>
      <c r="E78" s="43"/>
      <c r="F78" s="30"/>
      <c r="G78" s="27"/>
      <c r="H78" s="130" t="str">
        <f>IFERROR(VLOOKUP(C78,Tabla_Equipos[],5,FALSE),"")</f>
        <v/>
      </c>
      <c r="I78" s="130" t="str">
        <f t="shared" si="447"/>
        <v/>
      </c>
      <c r="J78" s="27"/>
      <c r="K78" s="83" t="str">
        <f t="shared" ca="1" si="448"/>
        <v/>
      </c>
      <c r="L78" s="84" t="str" cm="1">
        <f t="array" aca="1" ref="L78" ca="1">IFERROR(SUM((($W$9:$OC$9&gt;=$F78)*(MOD($W$9:$OC$9-$F78,$K78)+1)=1)*1),"")</f>
        <v/>
      </c>
      <c r="M78" s="85" t="str">
        <f t="shared" ca="1" si="446"/>
        <v/>
      </c>
      <c r="N78" s="86" t="str">
        <f t="shared" ca="1" si="446"/>
        <v/>
      </c>
      <c r="O78" s="87" t="str">
        <f t="shared" ca="1" si="446"/>
        <v/>
      </c>
      <c r="P78" s="88" t="str">
        <f t="shared" ca="1" si="449"/>
        <v/>
      </c>
      <c r="Q78" s="89" t="str">
        <f t="shared" ca="1" si="450"/>
        <v/>
      </c>
      <c r="R78" s="89" t="str">
        <f t="shared" ca="1" si="451"/>
        <v/>
      </c>
      <c r="S78" s="90" t="str" cm="1">
        <f t="array" aca="1" ref="S78" ca="1">IFERROR(INDEX($W$9:$OC$9,MATCH("P",W78:OC78,0)),IFERROR(INDEX($W$9:$OC$9,1,MATCH(M78+O78+1,($W$9:$OC$9&gt;=$F78)*(QUOTIENT($W$9:$OC$9-$F78,$K78)+1),0)),""))</f>
        <v/>
      </c>
      <c r="T78" s="91" t="str">
        <f t="shared" ca="1" si="452"/>
        <v/>
      </c>
      <c r="U78" s="91" t="str">
        <f t="shared" si="453"/>
        <v/>
      </c>
      <c r="V78" s="21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  <c r="HG78" s="40"/>
      <c r="HH78" s="40"/>
      <c r="HI78" s="40"/>
      <c r="HJ78" s="40"/>
      <c r="HK78" s="40"/>
      <c r="HL78" s="40"/>
      <c r="HM78" s="40"/>
      <c r="HN78" s="40"/>
      <c r="HO78" s="40"/>
      <c r="HP78" s="40"/>
      <c r="HQ78" s="40"/>
      <c r="HR78" s="40"/>
      <c r="HS78" s="40"/>
      <c r="HT78" s="40"/>
      <c r="HU78" s="40"/>
      <c r="HV78" s="40"/>
      <c r="HW78" s="40"/>
      <c r="HX78" s="40"/>
      <c r="HY78" s="40"/>
      <c r="HZ78" s="40"/>
      <c r="IA78" s="40"/>
      <c r="IB78" s="40"/>
      <c r="IC78" s="40"/>
      <c r="ID78" s="40"/>
      <c r="IE78" s="40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R78" s="40"/>
      <c r="IS78" s="40"/>
      <c r="IT78" s="40"/>
      <c r="IU78" s="40"/>
      <c r="IV78" s="40"/>
      <c r="IW78" s="40"/>
      <c r="IX78" s="40"/>
      <c r="IY78" s="40"/>
      <c r="IZ78" s="40"/>
      <c r="JA78" s="40"/>
      <c r="JB78" s="40"/>
      <c r="JC78" s="40"/>
      <c r="JD78" s="40"/>
      <c r="JE78" s="40"/>
      <c r="JF78" s="40"/>
      <c r="JG78" s="40"/>
      <c r="JH78" s="40"/>
      <c r="JI78" s="40"/>
      <c r="JJ78" s="40"/>
      <c r="JK78" s="40"/>
      <c r="JL78" s="40"/>
      <c r="JM78" s="40"/>
      <c r="JN78" s="40"/>
      <c r="JO78" s="40"/>
      <c r="JP78" s="40"/>
      <c r="JQ78" s="40"/>
      <c r="JR78" s="40"/>
      <c r="JS78" s="40"/>
      <c r="JT78" s="40"/>
      <c r="JU78" s="40"/>
      <c r="JV78" s="40"/>
      <c r="JW78" s="40"/>
      <c r="JX78" s="40"/>
      <c r="JY78" s="40"/>
      <c r="JZ78" s="40"/>
      <c r="KA78" s="40"/>
      <c r="KB78" s="40"/>
      <c r="KC78" s="40"/>
      <c r="KD78" s="40"/>
      <c r="KE78" s="40"/>
      <c r="KF78" s="40"/>
      <c r="KG78" s="40"/>
      <c r="KH78" s="40"/>
      <c r="KI78" s="40"/>
      <c r="KJ78" s="40"/>
      <c r="KK78" s="40"/>
      <c r="KL78" s="40"/>
      <c r="KM78" s="40"/>
      <c r="KN78" s="40"/>
      <c r="KO78" s="40"/>
      <c r="KP78" s="40"/>
      <c r="KQ78" s="40"/>
      <c r="KR78" s="40"/>
      <c r="KS78" s="40"/>
      <c r="KT78" s="40"/>
      <c r="KU78" s="40"/>
      <c r="KV78" s="40"/>
      <c r="KW78" s="40"/>
      <c r="KX78" s="40"/>
      <c r="KY78" s="40"/>
      <c r="KZ78" s="40"/>
      <c r="LA78" s="40"/>
      <c r="LB78" s="40"/>
      <c r="LC78" s="40"/>
      <c r="LD78" s="40"/>
      <c r="LE78" s="40"/>
      <c r="LF78" s="40"/>
      <c r="LG78" s="40"/>
      <c r="LH78" s="40"/>
      <c r="LI78" s="40"/>
      <c r="LJ78" s="40"/>
      <c r="LK78" s="40"/>
      <c r="LL78" s="40"/>
      <c r="LM78" s="40"/>
      <c r="LN78" s="40"/>
      <c r="LO78" s="40"/>
      <c r="LP78" s="40"/>
      <c r="LQ78" s="40"/>
      <c r="LR78" s="40"/>
      <c r="LS78" s="40"/>
      <c r="LT78" s="40"/>
      <c r="LU78" s="40"/>
      <c r="LV78" s="40"/>
      <c r="LW78" s="40"/>
      <c r="LX78" s="40"/>
      <c r="LY78" s="40"/>
      <c r="LZ78" s="40"/>
      <c r="MA78" s="40"/>
      <c r="MB78" s="40"/>
      <c r="MC78" s="40"/>
      <c r="MD78" s="40"/>
      <c r="ME78" s="40"/>
      <c r="MF78" s="40"/>
      <c r="MG78" s="40"/>
      <c r="MH78" s="40"/>
      <c r="MI78" s="40"/>
      <c r="MJ78" s="40"/>
      <c r="MK78" s="40"/>
      <c r="ML78" s="40"/>
      <c r="MM78" s="40"/>
      <c r="MN78" s="40"/>
      <c r="MO78" s="40"/>
      <c r="MP78" s="40"/>
      <c r="MQ78" s="40"/>
      <c r="MR78" s="40"/>
      <c r="MS78" s="40"/>
      <c r="MT78" s="40"/>
      <c r="MU78" s="40"/>
      <c r="MV78" s="40"/>
      <c r="MW78" s="40"/>
      <c r="MX78" s="40"/>
      <c r="MY78" s="40"/>
      <c r="MZ78" s="40"/>
      <c r="NA78" s="40"/>
      <c r="NB78" s="40"/>
      <c r="NC78" s="40"/>
      <c r="ND78" s="40"/>
      <c r="NE78" s="40"/>
      <c r="NF78" s="40"/>
      <c r="NG78" s="40"/>
      <c r="NH78" s="40"/>
      <c r="NI78" s="40"/>
      <c r="NJ78" s="40"/>
      <c r="NK78" s="40"/>
      <c r="NL78" s="40"/>
      <c r="NM78" s="40"/>
      <c r="NN78" s="40"/>
      <c r="NO78" s="40"/>
      <c r="NP78" s="40"/>
      <c r="NQ78" s="40"/>
      <c r="NR78" s="40"/>
      <c r="NS78" s="40"/>
      <c r="NT78" s="40"/>
      <c r="NU78" s="40"/>
      <c r="NV78" s="40"/>
      <c r="NW78" s="40"/>
      <c r="NX78" s="40"/>
      <c r="NY78" s="40"/>
      <c r="NZ78" s="40"/>
      <c r="OA78" s="40"/>
      <c r="OB78" s="40"/>
      <c r="OC78" s="40"/>
    </row>
    <row r="79" spans="2:393" ht="25.15" customHeight="1" x14ac:dyDescent="0.25">
      <c r="B79" s="81" t="str">
        <f t="shared" si="444"/>
        <v/>
      </c>
      <c r="C79" s="33"/>
      <c r="D79" s="82" t="str">
        <f>IFERROR(VLOOKUP(C79,Tabla_Equipos[],2,FALSE),"")</f>
        <v/>
      </c>
      <c r="E79" s="43"/>
      <c r="F79" s="30"/>
      <c r="G79" s="27"/>
      <c r="H79" s="130" t="str">
        <f>IFERROR(VLOOKUP(C79,Tabla_Equipos[],5,FALSE),"")</f>
        <v/>
      </c>
      <c r="I79" s="130" t="str">
        <f t="shared" si="447"/>
        <v/>
      </c>
      <c r="J79" s="27"/>
      <c r="K79" s="83" t="str">
        <f t="shared" ca="1" si="448"/>
        <v/>
      </c>
      <c r="L79" s="84" t="str" cm="1">
        <f t="array" aca="1" ref="L79" ca="1">IFERROR(SUM((($W$9:$OC$9&gt;=$F79)*(MOD($W$9:$OC$9-$F79,$K79)+1)=1)*1),"")</f>
        <v/>
      </c>
      <c r="M79" s="85" t="str">
        <f t="shared" ca="1" si="446"/>
        <v/>
      </c>
      <c r="N79" s="86" t="str">
        <f t="shared" ca="1" si="446"/>
        <v/>
      </c>
      <c r="O79" s="87" t="str">
        <f t="shared" ca="1" si="446"/>
        <v/>
      </c>
      <c r="P79" s="88" t="str">
        <f t="shared" ca="1" si="449"/>
        <v/>
      </c>
      <c r="Q79" s="89" t="str">
        <f t="shared" ca="1" si="450"/>
        <v/>
      </c>
      <c r="R79" s="89" t="str">
        <f t="shared" ca="1" si="451"/>
        <v/>
      </c>
      <c r="S79" s="90" t="str" cm="1">
        <f t="array" aca="1" ref="S79" ca="1">IFERROR(INDEX($W$9:$OC$9,MATCH("P",W79:OC79,0)),IFERROR(INDEX($W$9:$OC$9,1,MATCH(M79+O79+1,($W$9:$OC$9&gt;=$F79)*(QUOTIENT($W$9:$OC$9-$F79,$K79)+1),0)),""))</f>
        <v/>
      </c>
      <c r="T79" s="91" t="str">
        <f t="shared" ca="1" si="452"/>
        <v/>
      </c>
      <c r="U79" s="91" t="str">
        <f t="shared" si="453"/>
        <v/>
      </c>
      <c r="V79" s="21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  <c r="HG79" s="40"/>
      <c r="HH79" s="40"/>
      <c r="HI79" s="40"/>
      <c r="HJ79" s="40"/>
      <c r="HK79" s="40"/>
      <c r="HL79" s="40"/>
      <c r="HM79" s="40"/>
      <c r="HN79" s="40"/>
      <c r="HO79" s="40"/>
      <c r="HP79" s="40"/>
      <c r="HQ79" s="40"/>
      <c r="HR79" s="40"/>
      <c r="HS79" s="40"/>
      <c r="HT79" s="40"/>
      <c r="HU79" s="40"/>
      <c r="HV79" s="40"/>
      <c r="HW79" s="40"/>
      <c r="HX79" s="40"/>
      <c r="HY79" s="40"/>
      <c r="HZ79" s="40"/>
      <c r="IA79" s="40"/>
      <c r="IB79" s="40"/>
      <c r="IC79" s="40"/>
      <c r="ID79" s="40"/>
      <c r="IE79" s="40"/>
      <c r="IF79" s="40"/>
      <c r="IG79" s="40"/>
      <c r="IH79" s="40"/>
      <c r="II79" s="40"/>
      <c r="IJ79" s="40"/>
      <c r="IK79" s="40"/>
      <c r="IL79" s="40"/>
      <c r="IM79" s="40"/>
      <c r="IN79" s="40"/>
      <c r="IO79" s="40"/>
      <c r="IP79" s="40"/>
      <c r="IQ79" s="40"/>
      <c r="IR79" s="40"/>
      <c r="IS79" s="40"/>
      <c r="IT79" s="40"/>
      <c r="IU79" s="40"/>
      <c r="IV79" s="40"/>
      <c r="IW79" s="40"/>
      <c r="IX79" s="40"/>
      <c r="IY79" s="40"/>
      <c r="IZ79" s="40"/>
      <c r="JA79" s="40"/>
      <c r="JB79" s="40"/>
      <c r="JC79" s="40"/>
      <c r="JD79" s="40"/>
      <c r="JE79" s="40"/>
      <c r="JF79" s="40"/>
      <c r="JG79" s="40"/>
      <c r="JH79" s="40"/>
      <c r="JI79" s="40"/>
      <c r="JJ79" s="40"/>
      <c r="JK79" s="40"/>
      <c r="JL79" s="40"/>
      <c r="JM79" s="40"/>
      <c r="JN79" s="40"/>
      <c r="JO79" s="40"/>
      <c r="JP79" s="40"/>
      <c r="JQ79" s="40"/>
      <c r="JR79" s="40"/>
      <c r="JS79" s="40"/>
      <c r="JT79" s="40"/>
      <c r="JU79" s="40"/>
      <c r="JV79" s="40"/>
      <c r="JW79" s="40"/>
      <c r="JX79" s="40"/>
      <c r="JY79" s="40"/>
      <c r="JZ79" s="40"/>
      <c r="KA79" s="40"/>
      <c r="KB79" s="40"/>
      <c r="KC79" s="40"/>
      <c r="KD79" s="40"/>
      <c r="KE79" s="40"/>
      <c r="KF79" s="40"/>
      <c r="KG79" s="40"/>
      <c r="KH79" s="40"/>
      <c r="KI79" s="40"/>
      <c r="KJ79" s="40"/>
      <c r="KK79" s="40"/>
      <c r="KL79" s="40"/>
      <c r="KM79" s="40"/>
      <c r="KN79" s="40"/>
      <c r="KO79" s="40"/>
      <c r="KP79" s="40"/>
      <c r="KQ79" s="40"/>
      <c r="KR79" s="40"/>
      <c r="KS79" s="40"/>
      <c r="KT79" s="40"/>
      <c r="KU79" s="40"/>
      <c r="KV79" s="40"/>
      <c r="KW79" s="40"/>
      <c r="KX79" s="40"/>
      <c r="KY79" s="40"/>
      <c r="KZ79" s="40"/>
      <c r="LA79" s="40"/>
      <c r="LB79" s="40"/>
      <c r="LC79" s="40"/>
      <c r="LD79" s="40"/>
      <c r="LE79" s="40"/>
      <c r="LF79" s="40"/>
      <c r="LG79" s="40"/>
      <c r="LH79" s="40"/>
      <c r="LI79" s="40"/>
      <c r="LJ79" s="40"/>
      <c r="LK79" s="40"/>
      <c r="LL79" s="40"/>
      <c r="LM79" s="40"/>
      <c r="LN79" s="40"/>
      <c r="LO79" s="40"/>
      <c r="LP79" s="40"/>
      <c r="LQ79" s="40"/>
      <c r="LR79" s="40"/>
      <c r="LS79" s="40"/>
      <c r="LT79" s="40"/>
      <c r="LU79" s="40"/>
      <c r="LV79" s="40"/>
      <c r="LW79" s="40"/>
      <c r="LX79" s="40"/>
      <c r="LY79" s="40"/>
      <c r="LZ79" s="40"/>
      <c r="MA79" s="40"/>
      <c r="MB79" s="40"/>
      <c r="MC79" s="40"/>
      <c r="MD79" s="40"/>
      <c r="ME79" s="40"/>
      <c r="MF79" s="40"/>
      <c r="MG79" s="40"/>
      <c r="MH79" s="40"/>
      <c r="MI79" s="40"/>
      <c r="MJ79" s="40"/>
      <c r="MK79" s="40"/>
      <c r="ML79" s="40"/>
      <c r="MM79" s="40"/>
      <c r="MN79" s="40"/>
      <c r="MO79" s="40"/>
      <c r="MP79" s="40"/>
      <c r="MQ79" s="40"/>
      <c r="MR79" s="40"/>
      <c r="MS79" s="40"/>
      <c r="MT79" s="40"/>
      <c r="MU79" s="40"/>
      <c r="MV79" s="40"/>
      <c r="MW79" s="40"/>
      <c r="MX79" s="40"/>
      <c r="MY79" s="40"/>
      <c r="MZ79" s="40"/>
      <c r="NA79" s="40"/>
      <c r="NB79" s="40"/>
      <c r="NC79" s="40"/>
      <c r="ND79" s="40"/>
      <c r="NE79" s="40"/>
      <c r="NF79" s="40"/>
      <c r="NG79" s="40"/>
      <c r="NH79" s="40"/>
      <c r="NI79" s="40"/>
      <c r="NJ79" s="40"/>
      <c r="NK79" s="40"/>
      <c r="NL79" s="40"/>
      <c r="NM79" s="40"/>
      <c r="NN79" s="40"/>
      <c r="NO79" s="40"/>
      <c r="NP79" s="40"/>
      <c r="NQ79" s="40"/>
      <c r="NR79" s="40"/>
      <c r="NS79" s="40"/>
      <c r="NT79" s="40"/>
      <c r="NU79" s="40"/>
      <c r="NV79" s="40"/>
      <c r="NW79" s="40"/>
      <c r="NX79" s="40"/>
      <c r="NY79" s="40"/>
      <c r="NZ79" s="40"/>
      <c r="OA79" s="40"/>
      <c r="OB79" s="40"/>
      <c r="OC79" s="40"/>
    </row>
    <row r="80" spans="2:393" ht="25.15" customHeight="1" x14ac:dyDescent="0.25">
      <c r="B80" s="81" t="str">
        <f t="shared" si="444"/>
        <v/>
      </c>
      <c r="C80" s="33"/>
      <c r="D80" s="82" t="str">
        <f>IFERROR(VLOOKUP(C80,Tabla_Equipos[],2,FALSE),"")</f>
        <v/>
      </c>
      <c r="E80" s="43"/>
      <c r="F80" s="30"/>
      <c r="G80" s="27"/>
      <c r="H80" s="130" t="str">
        <f>IFERROR(VLOOKUP(C80,Tabla_Equipos[],5,FALSE),"")</f>
        <v/>
      </c>
      <c r="I80" s="130" t="str">
        <f t="shared" si="447"/>
        <v/>
      </c>
      <c r="J80" s="27"/>
      <c r="K80" s="83" t="str">
        <f t="shared" ca="1" si="448"/>
        <v/>
      </c>
      <c r="L80" s="84" t="str" cm="1">
        <f t="array" aca="1" ref="L80" ca="1">IFERROR(SUM((($W$9:$OC$9&gt;=$F80)*(MOD($W$9:$OC$9-$F80,$K80)+1)=1)*1),"")</f>
        <v/>
      </c>
      <c r="M80" s="85" t="str">
        <f t="shared" ca="1" si="446"/>
        <v/>
      </c>
      <c r="N80" s="86" t="str">
        <f t="shared" ca="1" si="446"/>
        <v/>
      </c>
      <c r="O80" s="87" t="str">
        <f t="shared" ca="1" si="446"/>
        <v/>
      </c>
      <c r="P80" s="88" t="str">
        <f t="shared" ca="1" si="449"/>
        <v/>
      </c>
      <c r="Q80" s="89" t="str">
        <f t="shared" ca="1" si="450"/>
        <v/>
      </c>
      <c r="R80" s="89" t="str">
        <f t="shared" ca="1" si="451"/>
        <v/>
      </c>
      <c r="S80" s="90" t="str" cm="1">
        <f t="array" aca="1" ref="S80" ca="1">IFERROR(INDEX($W$9:$OC$9,MATCH("P",W80:OC80,0)),IFERROR(INDEX($W$9:$OC$9,1,MATCH(M80+O80+1,($W$9:$OC$9&gt;=$F80)*(QUOTIENT($W$9:$OC$9-$F80,$K80)+1),0)),""))</f>
        <v/>
      </c>
      <c r="T80" s="91" t="str">
        <f t="shared" ca="1" si="452"/>
        <v/>
      </c>
      <c r="U80" s="91" t="str">
        <f t="shared" si="453"/>
        <v/>
      </c>
      <c r="V80" s="21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  <c r="HN80" s="40"/>
      <c r="HO80" s="40"/>
      <c r="HP80" s="40"/>
      <c r="HQ80" s="40"/>
      <c r="HR80" s="40"/>
      <c r="HS80" s="40"/>
      <c r="HT80" s="40"/>
      <c r="HU80" s="40"/>
      <c r="HV80" s="40"/>
      <c r="HW80" s="40"/>
      <c r="HX80" s="40"/>
      <c r="HY80" s="40"/>
      <c r="HZ80" s="40"/>
      <c r="IA80" s="40"/>
      <c r="IB80" s="40"/>
      <c r="IC80" s="40"/>
      <c r="ID80" s="40"/>
      <c r="IE80" s="40"/>
      <c r="IF80" s="40"/>
      <c r="IG80" s="40"/>
      <c r="IH80" s="40"/>
      <c r="II80" s="40"/>
      <c r="IJ80" s="40"/>
      <c r="IK80" s="40"/>
      <c r="IL80" s="40"/>
      <c r="IM80" s="40"/>
      <c r="IN80" s="40"/>
      <c r="IO80" s="40"/>
      <c r="IP80" s="40"/>
      <c r="IQ80" s="40"/>
      <c r="IR80" s="40"/>
      <c r="IS80" s="40"/>
      <c r="IT80" s="40"/>
      <c r="IU80" s="40"/>
      <c r="IV80" s="40"/>
      <c r="IW80" s="40"/>
      <c r="IX80" s="40"/>
      <c r="IY80" s="40"/>
      <c r="IZ80" s="40"/>
      <c r="JA80" s="40"/>
      <c r="JB80" s="40"/>
      <c r="JC80" s="40"/>
      <c r="JD80" s="40"/>
      <c r="JE80" s="40"/>
      <c r="JF80" s="40"/>
      <c r="JG80" s="40"/>
      <c r="JH80" s="40"/>
      <c r="JI80" s="40"/>
      <c r="JJ80" s="40"/>
      <c r="JK80" s="40"/>
      <c r="JL80" s="40"/>
      <c r="JM80" s="40"/>
      <c r="JN80" s="40"/>
      <c r="JO80" s="40"/>
      <c r="JP80" s="40"/>
      <c r="JQ80" s="40"/>
      <c r="JR80" s="40"/>
      <c r="JS80" s="40"/>
      <c r="JT80" s="40"/>
      <c r="JU80" s="40"/>
      <c r="JV80" s="40"/>
      <c r="JW80" s="40"/>
      <c r="JX80" s="40"/>
      <c r="JY80" s="40"/>
      <c r="JZ80" s="40"/>
      <c r="KA80" s="40"/>
      <c r="KB80" s="40"/>
      <c r="KC80" s="40"/>
      <c r="KD80" s="40"/>
      <c r="KE80" s="40"/>
      <c r="KF80" s="40"/>
      <c r="KG80" s="40"/>
      <c r="KH80" s="40"/>
      <c r="KI80" s="40"/>
      <c r="KJ80" s="40"/>
      <c r="KK80" s="40"/>
      <c r="KL80" s="40"/>
      <c r="KM80" s="40"/>
      <c r="KN80" s="40"/>
      <c r="KO80" s="40"/>
      <c r="KP80" s="40"/>
      <c r="KQ80" s="40"/>
      <c r="KR80" s="40"/>
      <c r="KS80" s="40"/>
      <c r="KT80" s="40"/>
      <c r="KU80" s="40"/>
      <c r="KV80" s="40"/>
      <c r="KW80" s="40"/>
      <c r="KX80" s="40"/>
      <c r="KY80" s="40"/>
      <c r="KZ80" s="40"/>
      <c r="LA80" s="40"/>
      <c r="LB80" s="40"/>
      <c r="LC80" s="40"/>
      <c r="LD80" s="40"/>
      <c r="LE80" s="40"/>
      <c r="LF80" s="40"/>
      <c r="LG80" s="40"/>
      <c r="LH80" s="40"/>
      <c r="LI80" s="40"/>
      <c r="LJ80" s="40"/>
      <c r="LK80" s="40"/>
      <c r="LL80" s="40"/>
      <c r="LM80" s="40"/>
      <c r="LN80" s="40"/>
      <c r="LO80" s="40"/>
      <c r="LP80" s="40"/>
      <c r="LQ80" s="40"/>
      <c r="LR80" s="40"/>
      <c r="LS80" s="40"/>
      <c r="LT80" s="40"/>
      <c r="LU80" s="40"/>
      <c r="LV80" s="40"/>
      <c r="LW80" s="40"/>
      <c r="LX80" s="40"/>
      <c r="LY80" s="40"/>
      <c r="LZ80" s="40"/>
      <c r="MA80" s="40"/>
      <c r="MB80" s="40"/>
      <c r="MC80" s="40"/>
      <c r="MD80" s="40"/>
      <c r="ME80" s="40"/>
      <c r="MF80" s="40"/>
      <c r="MG80" s="40"/>
      <c r="MH80" s="40"/>
      <c r="MI80" s="40"/>
      <c r="MJ80" s="40"/>
      <c r="MK80" s="40"/>
      <c r="ML80" s="40"/>
      <c r="MM80" s="40"/>
      <c r="MN80" s="40"/>
      <c r="MO80" s="40"/>
      <c r="MP80" s="40"/>
      <c r="MQ80" s="40"/>
      <c r="MR80" s="40"/>
      <c r="MS80" s="40"/>
      <c r="MT80" s="40"/>
      <c r="MU80" s="40"/>
      <c r="MV80" s="40"/>
      <c r="MW80" s="40"/>
      <c r="MX80" s="40"/>
      <c r="MY80" s="40"/>
      <c r="MZ80" s="40"/>
      <c r="NA80" s="40"/>
      <c r="NB80" s="40"/>
      <c r="NC80" s="40"/>
      <c r="ND80" s="40"/>
      <c r="NE80" s="40"/>
      <c r="NF80" s="40"/>
      <c r="NG80" s="40"/>
      <c r="NH80" s="40"/>
      <c r="NI80" s="40"/>
      <c r="NJ80" s="40"/>
      <c r="NK80" s="40"/>
      <c r="NL80" s="40"/>
      <c r="NM80" s="40"/>
      <c r="NN80" s="40"/>
      <c r="NO80" s="40"/>
      <c r="NP80" s="40"/>
      <c r="NQ80" s="40"/>
      <c r="NR80" s="40"/>
      <c r="NS80" s="40"/>
      <c r="NT80" s="40"/>
      <c r="NU80" s="40"/>
      <c r="NV80" s="40"/>
      <c r="NW80" s="40"/>
      <c r="NX80" s="40"/>
      <c r="NY80" s="40"/>
      <c r="NZ80" s="40"/>
      <c r="OA80" s="40"/>
      <c r="OB80" s="40"/>
      <c r="OC80" s="40"/>
    </row>
    <row r="81" spans="2:393" ht="25.15" customHeight="1" x14ac:dyDescent="0.25">
      <c r="B81" s="81" t="str">
        <f t="shared" si="444"/>
        <v/>
      </c>
      <c r="C81" s="33"/>
      <c r="D81" s="82" t="str">
        <f>IFERROR(VLOOKUP(C81,Tabla_Equipos[],2,FALSE),"")</f>
        <v/>
      </c>
      <c r="E81" s="43"/>
      <c r="F81" s="30"/>
      <c r="G81" s="27"/>
      <c r="H81" s="130" t="str">
        <f>IFERROR(VLOOKUP(C81,Tabla_Equipos[],5,FALSE),"")</f>
        <v/>
      </c>
      <c r="I81" s="130" t="str">
        <f t="shared" si="447"/>
        <v/>
      </c>
      <c r="J81" s="27"/>
      <c r="K81" s="83" t="str">
        <f t="shared" ca="1" si="448"/>
        <v/>
      </c>
      <c r="L81" s="84" t="str" cm="1">
        <f t="array" aca="1" ref="L81" ca="1">IFERROR(SUM((($W$9:$OC$9&gt;=$F81)*(MOD($W$9:$OC$9-$F81,$K81)+1)=1)*1),"")</f>
        <v/>
      </c>
      <c r="M81" s="85" t="str">
        <f t="shared" ca="1" si="446"/>
        <v/>
      </c>
      <c r="N81" s="86" t="str">
        <f t="shared" ca="1" si="446"/>
        <v/>
      </c>
      <c r="O81" s="87" t="str">
        <f t="shared" ca="1" si="446"/>
        <v/>
      </c>
      <c r="P81" s="88" t="str">
        <f t="shared" ca="1" si="449"/>
        <v/>
      </c>
      <c r="Q81" s="89" t="str">
        <f t="shared" ca="1" si="450"/>
        <v/>
      </c>
      <c r="R81" s="89" t="str">
        <f t="shared" ca="1" si="451"/>
        <v/>
      </c>
      <c r="S81" s="90" t="str" cm="1">
        <f t="array" aca="1" ref="S81" ca="1">IFERROR(INDEX($W$9:$OC$9,MATCH("P",W81:OC81,0)),IFERROR(INDEX($W$9:$OC$9,1,MATCH(M81+O81+1,($W$9:$OC$9&gt;=$F81)*(QUOTIENT($W$9:$OC$9-$F81,$K81)+1),0)),""))</f>
        <v/>
      </c>
      <c r="T81" s="91" t="str">
        <f t="shared" ca="1" si="452"/>
        <v/>
      </c>
      <c r="U81" s="91" t="str">
        <f t="shared" si="453"/>
        <v/>
      </c>
      <c r="V81" s="21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  <c r="IN81" s="40"/>
      <c r="IO81" s="40"/>
      <c r="IP81" s="40"/>
      <c r="IQ81" s="40"/>
      <c r="IR81" s="40"/>
      <c r="IS81" s="40"/>
      <c r="IT81" s="40"/>
      <c r="IU81" s="40"/>
      <c r="IV81" s="40"/>
      <c r="IW81" s="40"/>
      <c r="IX81" s="40"/>
      <c r="IY81" s="40"/>
      <c r="IZ81" s="40"/>
      <c r="JA81" s="40"/>
      <c r="JB81" s="40"/>
      <c r="JC81" s="40"/>
      <c r="JD81" s="40"/>
      <c r="JE81" s="40"/>
      <c r="JF81" s="40"/>
      <c r="JG81" s="40"/>
      <c r="JH81" s="40"/>
      <c r="JI81" s="40"/>
      <c r="JJ81" s="40"/>
      <c r="JK81" s="40"/>
      <c r="JL81" s="40"/>
      <c r="JM81" s="40"/>
      <c r="JN81" s="40"/>
      <c r="JO81" s="40"/>
      <c r="JP81" s="40"/>
      <c r="JQ81" s="40"/>
      <c r="JR81" s="40"/>
      <c r="JS81" s="40"/>
      <c r="JT81" s="40"/>
      <c r="JU81" s="40"/>
      <c r="JV81" s="40"/>
      <c r="JW81" s="40"/>
      <c r="JX81" s="40"/>
      <c r="JY81" s="40"/>
      <c r="JZ81" s="40"/>
      <c r="KA81" s="40"/>
      <c r="KB81" s="40"/>
      <c r="KC81" s="40"/>
      <c r="KD81" s="40"/>
      <c r="KE81" s="40"/>
      <c r="KF81" s="40"/>
      <c r="KG81" s="40"/>
      <c r="KH81" s="40"/>
      <c r="KI81" s="40"/>
      <c r="KJ81" s="40"/>
      <c r="KK81" s="40"/>
      <c r="KL81" s="40"/>
      <c r="KM81" s="40"/>
      <c r="KN81" s="40"/>
      <c r="KO81" s="40"/>
      <c r="KP81" s="40"/>
      <c r="KQ81" s="40"/>
      <c r="KR81" s="40"/>
      <c r="KS81" s="40"/>
      <c r="KT81" s="40"/>
      <c r="KU81" s="40"/>
      <c r="KV81" s="40"/>
      <c r="KW81" s="40"/>
      <c r="KX81" s="40"/>
      <c r="KY81" s="40"/>
      <c r="KZ81" s="40"/>
      <c r="LA81" s="40"/>
      <c r="LB81" s="40"/>
      <c r="LC81" s="40"/>
      <c r="LD81" s="40"/>
      <c r="LE81" s="40"/>
      <c r="LF81" s="40"/>
      <c r="LG81" s="40"/>
      <c r="LH81" s="40"/>
      <c r="LI81" s="40"/>
      <c r="LJ81" s="40"/>
      <c r="LK81" s="40"/>
      <c r="LL81" s="40"/>
      <c r="LM81" s="40"/>
      <c r="LN81" s="40"/>
      <c r="LO81" s="40"/>
      <c r="LP81" s="40"/>
      <c r="LQ81" s="40"/>
      <c r="LR81" s="40"/>
      <c r="LS81" s="40"/>
      <c r="LT81" s="40"/>
      <c r="LU81" s="40"/>
      <c r="LV81" s="40"/>
      <c r="LW81" s="40"/>
      <c r="LX81" s="40"/>
      <c r="LY81" s="40"/>
      <c r="LZ81" s="40"/>
      <c r="MA81" s="40"/>
      <c r="MB81" s="40"/>
      <c r="MC81" s="40"/>
      <c r="MD81" s="40"/>
      <c r="ME81" s="40"/>
      <c r="MF81" s="40"/>
      <c r="MG81" s="40"/>
      <c r="MH81" s="40"/>
      <c r="MI81" s="40"/>
      <c r="MJ81" s="40"/>
      <c r="MK81" s="40"/>
      <c r="ML81" s="40"/>
      <c r="MM81" s="40"/>
      <c r="MN81" s="40"/>
      <c r="MO81" s="40"/>
      <c r="MP81" s="40"/>
      <c r="MQ81" s="40"/>
      <c r="MR81" s="40"/>
      <c r="MS81" s="40"/>
      <c r="MT81" s="40"/>
      <c r="MU81" s="40"/>
      <c r="MV81" s="40"/>
      <c r="MW81" s="40"/>
      <c r="MX81" s="40"/>
      <c r="MY81" s="40"/>
      <c r="MZ81" s="40"/>
      <c r="NA81" s="40"/>
      <c r="NB81" s="40"/>
      <c r="NC81" s="40"/>
      <c r="ND81" s="40"/>
      <c r="NE81" s="40"/>
      <c r="NF81" s="40"/>
      <c r="NG81" s="40"/>
      <c r="NH81" s="40"/>
      <c r="NI81" s="40"/>
      <c r="NJ81" s="40"/>
      <c r="NK81" s="40"/>
      <c r="NL81" s="40"/>
      <c r="NM81" s="40"/>
      <c r="NN81" s="40"/>
      <c r="NO81" s="40"/>
      <c r="NP81" s="40"/>
      <c r="NQ81" s="40"/>
      <c r="NR81" s="40"/>
      <c r="NS81" s="40"/>
      <c r="NT81" s="40"/>
      <c r="NU81" s="40"/>
      <c r="NV81" s="40"/>
      <c r="NW81" s="40"/>
      <c r="NX81" s="40"/>
      <c r="NY81" s="40"/>
      <c r="NZ81" s="40"/>
      <c r="OA81" s="40"/>
      <c r="OB81" s="40"/>
      <c r="OC81" s="40"/>
    </row>
    <row r="82" spans="2:393" ht="25.15" customHeight="1" x14ac:dyDescent="0.25">
      <c r="B82" s="81" t="str">
        <f t="shared" si="444"/>
        <v/>
      </c>
      <c r="C82" s="33"/>
      <c r="D82" s="82" t="str">
        <f>IFERROR(VLOOKUP(C82,Tabla_Equipos[],2,FALSE),"")</f>
        <v/>
      </c>
      <c r="E82" s="43"/>
      <c r="F82" s="30"/>
      <c r="G82" s="27"/>
      <c r="H82" s="130" t="str">
        <f>IFERROR(VLOOKUP(C82,Tabla_Equipos[],5,FALSE),"")</f>
        <v/>
      </c>
      <c r="I82" s="130" t="str">
        <f t="shared" si="447"/>
        <v/>
      </c>
      <c r="J82" s="27"/>
      <c r="K82" s="83" t="str">
        <f t="shared" ca="1" si="448"/>
        <v/>
      </c>
      <c r="L82" s="84" t="str" cm="1">
        <f t="array" aca="1" ref="L82" ca="1">IFERROR(SUM((($W$9:$OC$9&gt;=$F82)*(MOD($W$9:$OC$9-$F82,$K82)+1)=1)*1),"")</f>
        <v/>
      </c>
      <c r="M82" s="85" t="str">
        <f t="shared" ca="1" si="446"/>
        <v/>
      </c>
      <c r="N82" s="86" t="str">
        <f t="shared" ca="1" si="446"/>
        <v/>
      </c>
      <c r="O82" s="87" t="str">
        <f t="shared" ca="1" si="446"/>
        <v/>
      </c>
      <c r="P82" s="88" t="str">
        <f t="shared" ca="1" si="449"/>
        <v/>
      </c>
      <c r="Q82" s="89" t="str">
        <f t="shared" ca="1" si="450"/>
        <v/>
      </c>
      <c r="R82" s="89" t="str">
        <f t="shared" ca="1" si="451"/>
        <v/>
      </c>
      <c r="S82" s="90" t="str" cm="1">
        <f t="array" aca="1" ref="S82" ca="1">IFERROR(INDEX($W$9:$OC$9,MATCH("P",W82:OC82,0)),IFERROR(INDEX($W$9:$OC$9,1,MATCH(M82+O82+1,($W$9:$OC$9&gt;=$F82)*(QUOTIENT($W$9:$OC$9-$F82,$K82)+1),0)),""))</f>
        <v/>
      </c>
      <c r="T82" s="91" t="str">
        <f t="shared" ca="1" si="452"/>
        <v/>
      </c>
      <c r="U82" s="91" t="str">
        <f t="shared" si="453"/>
        <v/>
      </c>
      <c r="V82" s="21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0"/>
      <c r="NC82" s="40"/>
      <c r="ND82" s="40"/>
      <c r="NE82" s="40"/>
      <c r="NF82" s="40"/>
      <c r="NG82" s="40"/>
      <c r="NH82" s="40"/>
      <c r="NI82" s="40"/>
      <c r="NJ82" s="40"/>
      <c r="NK82" s="40"/>
      <c r="NL82" s="40"/>
      <c r="NM82" s="40"/>
      <c r="NN82" s="40"/>
      <c r="NO82" s="40"/>
      <c r="NP82" s="40"/>
      <c r="NQ82" s="40"/>
      <c r="NR82" s="40"/>
      <c r="NS82" s="40"/>
      <c r="NT82" s="40"/>
      <c r="NU82" s="40"/>
      <c r="NV82" s="40"/>
      <c r="NW82" s="40"/>
      <c r="NX82" s="40"/>
      <c r="NY82" s="40"/>
      <c r="NZ82" s="40"/>
      <c r="OA82" s="40"/>
      <c r="OB82" s="40"/>
      <c r="OC82" s="40"/>
    </row>
    <row r="83" spans="2:393" ht="25.15" customHeight="1" x14ac:dyDescent="0.25">
      <c r="B83" s="81" t="str">
        <f t="shared" si="444"/>
        <v/>
      </c>
      <c r="C83" s="33"/>
      <c r="D83" s="82" t="str">
        <f>IFERROR(VLOOKUP(C83,Tabla_Equipos[],2,FALSE),"")</f>
        <v/>
      </c>
      <c r="E83" s="43"/>
      <c r="F83" s="30"/>
      <c r="G83" s="27"/>
      <c r="H83" s="130" t="str">
        <f>IFERROR(VLOOKUP(C83,Tabla_Equipos[],5,FALSE),"")</f>
        <v/>
      </c>
      <c r="I83" s="130" t="str">
        <f t="shared" si="447"/>
        <v/>
      </c>
      <c r="J83" s="27"/>
      <c r="K83" s="83" t="str">
        <f t="shared" ca="1" si="448"/>
        <v/>
      </c>
      <c r="L83" s="84" t="str" cm="1">
        <f t="array" aca="1" ref="L83" ca="1">IFERROR(SUM((($W$9:$OC$9&gt;=$F83)*(MOD($W$9:$OC$9-$F83,$K83)+1)=1)*1),"")</f>
        <v/>
      </c>
      <c r="M83" s="85" t="str">
        <f t="shared" ca="1" si="446"/>
        <v/>
      </c>
      <c r="N83" s="86" t="str">
        <f t="shared" ca="1" si="446"/>
        <v/>
      </c>
      <c r="O83" s="87" t="str">
        <f t="shared" ca="1" si="446"/>
        <v/>
      </c>
      <c r="P83" s="88" t="str">
        <f t="shared" ca="1" si="449"/>
        <v/>
      </c>
      <c r="Q83" s="89" t="str">
        <f t="shared" ca="1" si="450"/>
        <v/>
      </c>
      <c r="R83" s="89" t="str">
        <f t="shared" ca="1" si="451"/>
        <v/>
      </c>
      <c r="S83" s="90" t="str" cm="1">
        <f t="array" aca="1" ref="S83" ca="1">IFERROR(INDEX($W$9:$OC$9,MATCH("P",W83:OC83,0)),IFERROR(INDEX($W$9:$OC$9,1,MATCH(M83+O83+1,($W$9:$OC$9&gt;=$F83)*(QUOTIENT($W$9:$OC$9-$F83,$K83)+1),0)),""))</f>
        <v/>
      </c>
      <c r="T83" s="91" t="str">
        <f t="shared" ca="1" si="452"/>
        <v/>
      </c>
      <c r="U83" s="91" t="str">
        <f t="shared" si="453"/>
        <v/>
      </c>
      <c r="V83" s="21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  <c r="HY83" s="40"/>
      <c r="HZ83" s="40"/>
      <c r="IA83" s="40"/>
      <c r="IB83" s="40"/>
      <c r="IC83" s="40"/>
      <c r="ID83" s="40"/>
      <c r="IE83" s="40"/>
      <c r="IF83" s="40"/>
      <c r="IG83" s="40"/>
      <c r="IH83" s="40"/>
      <c r="II83" s="40"/>
      <c r="IJ83" s="40"/>
      <c r="IK83" s="40"/>
      <c r="IL83" s="40"/>
      <c r="IM83" s="40"/>
      <c r="IN83" s="40"/>
      <c r="IO83" s="40"/>
      <c r="IP83" s="40"/>
      <c r="IQ83" s="40"/>
      <c r="IR83" s="40"/>
      <c r="IS83" s="40"/>
      <c r="IT83" s="40"/>
      <c r="IU83" s="40"/>
      <c r="IV83" s="40"/>
      <c r="IW83" s="40"/>
      <c r="IX83" s="40"/>
      <c r="IY83" s="40"/>
      <c r="IZ83" s="40"/>
      <c r="JA83" s="40"/>
      <c r="JB83" s="40"/>
      <c r="JC83" s="40"/>
      <c r="JD83" s="40"/>
      <c r="JE83" s="40"/>
      <c r="JF83" s="40"/>
      <c r="JG83" s="40"/>
      <c r="JH83" s="40"/>
      <c r="JI83" s="40"/>
      <c r="JJ83" s="40"/>
      <c r="JK83" s="40"/>
      <c r="JL83" s="40"/>
      <c r="JM83" s="40"/>
      <c r="JN83" s="40"/>
      <c r="JO83" s="40"/>
      <c r="JP83" s="40"/>
      <c r="JQ83" s="40"/>
      <c r="JR83" s="40"/>
      <c r="JS83" s="40"/>
      <c r="JT83" s="40"/>
      <c r="JU83" s="40"/>
      <c r="JV83" s="40"/>
      <c r="JW83" s="40"/>
      <c r="JX83" s="40"/>
      <c r="JY83" s="40"/>
      <c r="JZ83" s="40"/>
      <c r="KA83" s="40"/>
      <c r="KB83" s="40"/>
      <c r="KC83" s="40"/>
      <c r="KD83" s="40"/>
      <c r="KE83" s="40"/>
      <c r="KF83" s="40"/>
      <c r="KG83" s="40"/>
      <c r="KH83" s="40"/>
      <c r="KI83" s="40"/>
      <c r="KJ83" s="40"/>
      <c r="KK83" s="40"/>
      <c r="KL83" s="40"/>
      <c r="KM83" s="40"/>
      <c r="KN83" s="40"/>
      <c r="KO83" s="40"/>
      <c r="KP83" s="40"/>
      <c r="KQ83" s="40"/>
      <c r="KR83" s="40"/>
      <c r="KS83" s="40"/>
      <c r="KT83" s="40"/>
      <c r="KU83" s="40"/>
      <c r="KV83" s="40"/>
      <c r="KW83" s="40"/>
      <c r="KX83" s="40"/>
      <c r="KY83" s="40"/>
      <c r="KZ83" s="40"/>
      <c r="LA83" s="40"/>
      <c r="LB83" s="40"/>
      <c r="LC83" s="40"/>
      <c r="LD83" s="40"/>
      <c r="LE83" s="40"/>
      <c r="LF83" s="40"/>
      <c r="LG83" s="40"/>
      <c r="LH83" s="40"/>
      <c r="LI83" s="40"/>
      <c r="LJ83" s="40"/>
      <c r="LK83" s="40"/>
      <c r="LL83" s="40"/>
      <c r="LM83" s="40"/>
      <c r="LN83" s="40"/>
      <c r="LO83" s="40"/>
      <c r="LP83" s="40"/>
      <c r="LQ83" s="40"/>
      <c r="LR83" s="40"/>
      <c r="LS83" s="40"/>
      <c r="LT83" s="40"/>
      <c r="LU83" s="40"/>
      <c r="LV83" s="40"/>
      <c r="LW83" s="40"/>
      <c r="LX83" s="40"/>
      <c r="LY83" s="40"/>
      <c r="LZ83" s="40"/>
      <c r="MA83" s="40"/>
      <c r="MB83" s="40"/>
      <c r="MC83" s="40"/>
      <c r="MD83" s="40"/>
      <c r="ME83" s="40"/>
      <c r="MF83" s="40"/>
      <c r="MG83" s="40"/>
      <c r="MH83" s="40"/>
      <c r="MI83" s="40"/>
      <c r="MJ83" s="40"/>
      <c r="MK83" s="40"/>
      <c r="ML83" s="40"/>
      <c r="MM83" s="40"/>
      <c r="MN83" s="40"/>
      <c r="MO83" s="40"/>
      <c r="MP83" s="40"/>
      <c r="MQ83" s="40"/>
      <c r="MR83" s="40"/>
      <c r="MS83" s="40"/>
      <c r="MT83" s="40"/>
      <c r="MU83" s="40"/>
      <c r="MV83" s="40"/>
      <c r="MW83" s="40"/>
      <c r="MX83" s="40"/>
      <c r="MY83" s="40"/>
      <c r="MZ83" s="40"/>
      <c r="NA83" s="40"/>
      <c r="NB83" s="40"/>
      <c r="NC83" s="40"/>
      <c r="ND83" s="40"/>
      <c r="NE83" s="40"/>
      <c r="NF83" s="40"/>
      <c r="NG83" s="40"/>
      <c r="NH83" s="40"/>
      <c r="NI83" s="40"/>
      <c r="NJ83" s="40"/>
      <c r="NK83" s="40"/>
      <c r="NL83" s="40"/>
      <c r="NM83" s="40"/>
      <c r="NN83" s="40"/>
      <c r="NO83" s="40"/>
      <c r="NP83" s="40"/>
      <c r="NQ83" s="40"/>
      <c r="NR83" s="40"/>
      <c r="NS83" s="40"/>
      <c r="NT83" s="40"/>
      <c r="NU83" s="40"/>
      <c r="NV83" s="40"/>
      <c r="NW83" s="40"/>
      <c r="NX83" s="40"/>
      <c r="NY83" s="40"/>
      <c r="NZ83" s="40"/>
      <c r="OA83" s="40"/>
      <c r="OB83" s="40"/>
      <c r="OC83" s="40"/>
    </row>
    <row r="84" spans="2:393" ht="25.15" customHeight="1" x14ac:dyDescent="0.25">
      <c r="B84" s="81" t="str">
        <f t="shared" si="444"/>
        <v/>
      </c>
      <c r="C84" s="33"/>
      <c r="D84" s="82" t="str">
        <f>IFERROR(VLOOKUP(C84,Tabla_Equipos[],2,FALSE),"")</f>
        <v/>
      </c>
      <c r="E84" s="43"/>
      <c r="F84" s="30"/>
      <c r="G84" s="27"/>
      <c r="H84" s="130" t="str">
        <f>IFERROR(VLOOKUP(C84,Tabla_Equipos[],5,FALSE),"")</f>
        <v/>
      </c>
      <c r="I84" s="130" t="str">
        <f t="shared" si="447"/>
        <v/>
      </c>
      <c r="J84" s="27"/>
      <c r="K84" s="83" t="str">
        <f t="shared" ca="1" si="448"/>
        <v/>
      </c>
      <c r="L84" s="84" t="str" cm="1">
        <f t="array" aca="1" ref="L84" ca="1">IFERROR(SUM((($W$9:$OC$9&gt;=$F84)*(MOD($W$9:$OC$9-$F84,$K84)+1)=1)*1),"")</f>
        <v/>
      </c>
      <c r="M84" s="85" t="str">
        <f t="shared" ca="1" si="446"/>
        <v/>
      </c>
      <c r="N84" s="86" t="str">
        <f t="shared" ca="1" si="446"/>
        <v/>
      </c>
      <c r="O84" s="87" t="str">
        <f t="shared" ca="1" si="446"/>
        <v/>
      </c>
      <c r="P84" s="88" t="str">
        <f t="shared" ca="1" si="449"/>
        <v/>
      </c>
      <c r="Q84" s="89" t="str">
        <f t="shared" ca="1" si="450"/>
        <v/>
      </c>
      <c r="R84" s="89" t="str">
        <f t="shared" ca="1" si="451"/>
        <v/>
      </c>
      <c r="S84" s="90" t="str" cm="1">
        <f t="array" aca="1" ref="S84" ca="1">IFERROR(INDEX($W$9:$OC$9,MATCH("P",W84:OC84,0)),IFERROR(INDEX($W$9:$OC$9,1,MATCH(M84+O84+1,($W$9:$OC$9&gt;=$F84)*(QUOTIENT($W$9:$OC$9-$F84,$K84)+1),0)),""))</f>
        <v/>
      </c>
      <c r="T84" s="91" t="str">
        <f t="shared" ca="1" si="452"/>
        <v/>
      </c>
      <c r="U84" s="91" t="str">
        <f t="shared" si="453"/>
        <v/>
      </c>
      <c r="V84" s="21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  <c r="HG84" s="40"/>
      <c r="HH84" s="40"/>
      <c r="HI84" s="40"/>
      <c r="HJ84" s="40"/>
      <c r="HK84" s="40"/>
      <c r="HL84" s="40"/>
      <c r="HM84" s="40"/>
      <c r="HN84" s="40"/>
      <c r="HO84" s="40"/>
      <c r="HP84" s="40"/>
      <c r="HQ84" s="40"/>
      <c r="HR84" s="40"/>
      <c r="HS84" s="40"/>
      <c r="HT84" s="40"/>
      <c r="HU84" s="40"/>
      <c r="HV84" s="40"/>
      <c r="HW84" s="40"/>
      <c r="HX84" s="40"/>
      <c r="HY84" s="40"/>
      <c r="HZ84" s="40"/>
      <c r="IA84" s="40"/>
      <c r="IB84" s="40"/>
      <c r="IC84" s="40"/>
      <c r="ID84" s="40"/>
      <c r="IE84" s="40"/>
      <c r="IF84" s="40"/>
      <c r="IG84" s="40"/>
      <c r="IH84" s="40"/>
      <c r="II84" s="40"/>
      <c r="IJ84" s="40"/>
      <c r="IK84" s="40"/>
      <c r="IL84" s="40"/>
      <c r="IM84" s="40"/>
      <c r="IN84" s="40"/>
      <c r="IO84" s="40"/>
      <c r="IP84" s="40"/>
      <c r="IQ84" s="40"/>
      <c r="IR84" s="40"/>
      <c r="IS84" s="40"/>
      <c r="IT84" s="40"/>
      <c r="IU84" s="40"/>
      <c r="IV84" s="40"/>
      <c r="IW84" s="40"/>
      <c r="IX84" s="40"/>
      <c r="IY84" s="40"/>
      <c r="IZ84" s="40"/>
      <c r="JA84" s="40"/>
      <c r="JB84" s="40"/>
      <c r="JC84" s="40"/>
      <c r="JD84" s="40"/>
      <c r="JE84" s="40"/>
      <c r="JF84" s="40"/>
      <c r="JG84" s="40"/>
      <c r="JH84" s="40"/>
      <c r="JI84" s="40"/>
      <c r="JJ84" s="40"/>
      <c r="JK84" s="40"/>
      <c r="JL84" s="40"/>
      <c r="JM84" s="40"/>
      <c r="JN84" s="40"/>
      <c r="JO84" s="40"/>
      <c r="JP84" s="40"/>
      <c r="JQ84" s="40"/>
      <c r="JR84" s="40"/>
      <c r="JS84" s="40"/>
      <c r="JT84" s="40"/>
      <c r="JU84" s="40"/>
      <c r="JV84" s="40"/>
      <c r="JW84" s="40"/>
      <c r="JX84" s="40"/>
      <c r="JY84" s="40"/>
      <c r="JZ84" s="40"/>
      <c r="KA84" s="40"/>
      <c r="KB84" s="40"/>
      <c r="KC84" s="40"/>
      <c r="KD84" s="40"/>
      <c r="KE84" s="40"/>
      <c r="KF84" s="40"/>
      <c r="KG84" s="40"/>
      <c r="KH84" s="40"/>
      <c r="KI84" s="40"/>
      <c r="KJ84" s="40"/>
      <c r="KK84" s="40"/>
      <c r="KL84" s="40"/>
      <c r="KM84" s="40"/>
      <c r="KN84" s="40"/>
      <c r="KO84" s="40"/>
      <c r="KP84" s="40"/>
      <c r="KQ84" s="40"/>
      <c r="KR84" s="40"/>
      <c r="KS84" s="40"/>
      <c r="KT84" s="40"/>
      <c r="KU84" s="40"/>
      <c r="KV84" s="40"/>
      <c r="KW84" s="40"/>
      <c r="KX84" s="40"/>
      <c r="KY84" s="40"/>
      <c r="KZ84" s="40"/>
      <c r="LA84" s="40"/>
      <c r="LB84" s="40"/>
      <c r="LC84" s="40"/>
      <c r="LD84" s="40"/>
      <c r="LE84" s="40"/>
      <c r="LF84" s="40"/>
      <c r="LG84" s="40"/>
      <c r="LH84" s="40"/>
      <c r="LI84" s="40"/>
      <c r="LJ84" s="40"/>
      <c r="LK84" s="40"/>
      <c r="LL84" s="40"/>
      <c r="LM84" s="40"/>
      <c r="LN84" s="40"/>
      <c r="LO84" s="40"/>
      <c r="LP84" s="40"/>
      <c r="LQ84" s="40"/>
      <c r="LR84" s="40"/>
      <c r="LS84" s="40"/>
      <c r="LT84" s="40"/>
      <c r="LU84" s="40"/>
      <c r="LV84" s="40"/>
      <c r="LW84" s="40"/>
      <c r="LX84" s="40"/>
      <c r="LY84" s="40"/>
      <c r="LZ84" s="40"/>
      <c r="MA84" s="40"/>
      <c r="MB84" s="40"/>
      <c r="MC84" s="40"/>
      <c r="MD84" s="40"/>
      <c r="ME84" s="40"/>
      <c r="MF84" s="40"/>
      <c r="MG84" s="40"/>
      <c r="MH84" s="40"/>
      <c r="MI84" s="40"/>
      <c r="MJ84" s="40"/>
      <c r="MK84" s="40"/>
      <c r="ML84" s="40"/>
      <c r="MM84" s="40"/>
      <c r="MN84" s="40"/>
      <c r="MO84" s="40"/>
      <c r="MP84" s="40"/>
      <c r="MQ84" s="40"/>
      <c r="MR84" s="40"/>
      <c r="MS84" s="40"/>
      <c r="MT84" s="40"/>
      <c r="MU84" s="40"/>
      <c r="MV84" s="40"/>
      <c r="MW84" s="40"/>
      <c r="MX84" s="40"/>
      <c r="MY84" s="40"/>
      <c r="MZ84" s="40"/>
      <c r="NA84" s="40"/>
      <c r="NB84" s="40"/>
      <c r="NC84" s="40"/>
      <c r="ND84" s="40"/>
      <c r="NE84" s="40"/>
      <c r="NF84" s="40"/>
      <c r="NG84" s="40"/>
      <c r="NH84" s="40"/>
      <c r="NI84" s="40"/>
      <c r="NJ84" s="40"/>
      <c r="NK84" s="40"/>
      <c r="NL84" s="40"/>
      <c r="NM84" s="40"/>
      <c r="NN84" s="40"/>
      <c r="NO84" s="40"/>
      <c r="NP84" s="40"/>
      <c r="NQ84" s="40"/>
      <c r="NR84" s="40"/>
      <c r="NS84" s="40"/>
      <c r="NT84" s="40"/>
      <c r="NU84" s="40"/>
      <c r="NV84" s="40"/>
      <c r="NW84" s="40"/>
      <c r="NX84" s="40"/>
      <c r="NY84" s="40"/>
      <c r="NZ84" s="40"/>
      <c r="OA84" s="40"/>
      <c r="OB84" s="40"/>
      <c r="OC84" s="40"/>
    </row>
    <row r="85" spans="2:393" ht="25.15" customHeight="1" x14ac:dyDescent="0.25">
      <c r="B85" s="81" t="str">
        <f t="shared" si="444"/>
        <v/>
      </c>
      <c r="C85" s="33"/>
      <c r="D85" s="82" t="str">
        <f>IFERROR(VLOOKUP(C85,Tabla_Equipos[],2,FALSE),"")</f>
        <v/>
      </c>
      <c r="E85" s="43"/>
      <c r="F85" s="30"/>
      <c r="G85" s="27"/>
      <c r="H85" s="130" t="str">
        <f>IFERROR(VLOOKUP(C85,Tabla_Equipos[],5,FALSE),"")</f>
        <v/>
      </c>
      <c r="I85" s="130" t="str">
        <f t="shared" si="447"/>
        <v/>
      </c>
      <c r="J85" s="27"/>
      <c r="K85" s="83" t="str">
        <f t="shared" ca="1" si="448"/>
        <v/>
      </c>
      <c r="L85" s="84" t="str" cm="1">
        <f t="array" aca="1" ref="L85" ca="1">IFERROR(SUM((($W$9:$OC$9&gt;=$F85)*(MOD($W$9:$OC$9-$F85,$K85)+1)=1)*1),"")</f>
        <v/>
      </c>
      <c r="M85" s="85" t="str">
        <f t="shared" ca="1" si="446"/>
        <v/>
      </c>
      <c r="N85" s="86" t="str">
        <f t="shared" ca="1" si="446"/>
        <v/>
      </c>
      <c r="O85" s="87" t="str">
        <f t="shared" ca="1" si="446"/>
        <v/>
      </c>
      <c r="P85" s="88" t="str">
        <f t="shared" ca="1" si="449"/>
        <v/>
      </c>
      <c r="Q85" s="89" t="str">
        <f t="shared" ca="1" si="450"/>
        <v/>
      </c>
      <c r="R85" s="89" t="str">
        <f t="shared" ca="1" si="451"/>
        <v/>
      </c>
      <c r="S85" s="90" t="str" cm="1">
        <f t="array" aca="1" ref="S85" ca="1">IFERROR(INDEX($W$9:$OC$9,MATCH("P",W85:OC85,0)),IFERROR(INDEX($W$9:$OC$9,1,MATCH(M85+O85+1,($W$9:$OC$9&gt;=$F85)*(QUOTIENT($W$9:$OC$9-$F85,$K85)+1),0)),""))</f>
        <v/>
      </c>
      <c r="T85" s="91" t="str">
        <f t="shared" ca="1" si="452"/>
        <v/>
      </c>
      <c r="U85" s="91" t="str">
        <f t="shared" si="453"/>
        <v/>
      </c>
      <c r="V85" s="21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  <c r="HY85" s="40"/>
      <c r="HZ85" s="40"/>
      <c r="IA85" s="40"/>
      <c r="IB85" s="40"/>
      <c r="IC85" s="40"/>
      <c r="ID85" s="40"/>
      <c r="IE85" s="40"/>
      <c r="IF85" s="40"/>
      <c r="IG85" s="40"/>
      <c r="IH85" s="40"/>
      <c r="II85" s="40"/>
      <c r="IJ85" s="40"/>
      <c r="IK85" s="40"/>
      <c r="IL85" s="40"/>
      <c r="IM85" s="40"/>
      <c r="IN85" s="40"/>
      <c r="IO85" s="40"/>
      <c r="IP85" s="40"/>
      <c r="IQ85" s="40"/>
      <c r="IR85" s="40"/>
      <c r="IS85" s="40"/>
      <c r="IT85" s="40"/>
      <c r="IU85" s="40"/>
      <c r="IV85" s="40"/>
      <c r="IW85" s="40"/>
      <c r="IX85" s="40"/>
      <c r="IY85" s="40"/>
      <c r="IZ85" s="40"/>
      <c r="JA85" s="40"/>
      <c r="JB85" s="40"/>
      <c r="JC85" s="40"/>
      <c r="JD85" s="40"/>
      <c r="JE85" s="40"/>
      <c r="JF85" s="40"/>
      <c r="JG85" s="40"/>
      <c r="JH85" s="40"/>
      <c r="JI85" s="40"/>
      <c r="JJ85" s="40"/>
      <c r="JK85" s="40"/>
      <c r="JL85" s="40"/>
      <c r="JM85" s="40"/>
      <c r="JN85" s="40"/>
      <c r="JO85" s="40"/>
      <c r="JP85" s="40"/>
      <c r="JQ85" s="40"/>
      <c r="JR85" s="40"/>
      <c r="JS85" s="40"/>
      <c r="JT85" s="40"/>
      <c r="JU85" s="40"/>
      <c r="JV85" s="40"/>
      <c r="JW85" s="40"/>
      <c r="JX85" s="40"/>
      <c r="JY85" s="40"/>
      <c r="JZ85" s="40"/>
      <c r="KA85" s="40"/>
      <c r="KB85" s="40"/>
      <c r="KC85" s="40"/>
      <c r="KD85" s="40"/>
      <c r="KE85" s="40"/>
      <c r="KF85" s="40"/>
      <c r="KG85" s="40"/>
      <c r="KH85" s="40"/>
      <c r="KI85" s="40"/>
      <c r="KJ85" s="40"/>
      <c r="KK85" s="40"/>
      <c r="KL85" s="40"/>
      <c r="KM85" s="40"/>
      <c r="KN85" s="40"/>
      <c r="KO85" s="40"/>
      <c r="KP85" s="40"/>
      <c r="KQ85" s="40"/>
      <c r="KR85" s="40"/>
      <c r="KS85" s="40"/>
      <c r="KT85" s="40"/>
      <c r="KU85" s="40"/>
      <c r="KV85" s="40"/>
      <c r="KW85" s="40"/>
      <c r="KX85" s="40"/>
      <c r="KY85" s="40"/>
      <c r="KZ85" s="40"/>
      <c r="LA85" s="40"/>
      <c r="LB85" s="40"/>
      <c r="LC85" s="40"/>
      <c r="LD85" s="40"/>
      <c r="LE85" s="40"/>
      <c r="LF85" s="40"/>
      <c r="LG85" s="40"/>
      <c r="LH85" s="40"/>
      <c r="LI85" s="40"/>
      <c r="LJ85" s="40"/>
      <c r="LK85" s="40"/>
      <c r="LL85" s="40"/>
      <c r="LM85" s="40"/>
      <c r="LN85" s="40"/>
      <c r="LO85" s="40"/>
      <c r="LP85" s="40"/>
      <c r="LQ85" s="40"/>
      <c r="LR85" s="40"/>
      <c r="LS85" s="40"/>
      <c r="LT85" s="40"/>
      <c r="LU85" s="40"/>
      <c r="LV85" s="40"/>
      <c r="LW85" s="40"/>
      <c r="LX85" s="40"/>
      <c r="LY85" s="40"/>
      <c r="LZ85" s="40"/>
      <c r="MA85" s="40"/>
      <c r="MB85" s="40"/>
      <c r="MC85" s="40"/>
      <c r="MD85" s="40"/>
      <c r="ME85" s="40"/>
      <c r="MF85" s="40"/>
      <c r="MG85" s="40"/>
      <c r="MH85" s="40"/>
      <c r="MI85" s="40"/>
      <c r="MJ85" s="40"/>
      <c r="MK85" s="40"/>
      <c r="ML85" s="40"/>
      <c r="MM85" s="40"/>
      <c r="MN85" s="40"/>
      <c r="MO85" s="40"/>
      <c r="MP85" s="40"/>
      <c r="MQ85" s="40"/>
      <c r="MR85" s="40"/>
      <c r="MS85" s="40"/>
      <c r="MT85" s="40"/>
      <c r="MU85" s="40"/>
      <c r="MV85" s="40"/>
      <c r="MW85" s="40"/>
      <c r="MX85" s="40"/>
      <c r="MY85" s="40"/>
      <c r="MZ85" s="40"/>
      <c r="NA85" s="40"/>
      <c r="NB85" s="40"/>
      <c r="NC85" s="40"/>
      <c r="ND85" s="40"/>
      <c r="NE85" s="40"/>
      <c r="NF85" s="40"/>
      <c r="NG85" s="40"/>
      <c r="NH85" s="40"/>
      <c r="NI85" s="40"/>
      <c r="NJ85" s="40"/>
      <c r="NK85" s="40"/>
      <c r="NL85" s="40"/>
      <c r="NM85" s="40"/>
      <c r="NN85" s="40"/>
      <c r="NO85" s="40"/>
      <c r="NP85" s="40"/>
      <c r="NQ85" s="40"/>
      <c r="NR85" s="40"/>
      <c r="NS85" s="40"/>
      <c r="NT85" s="40"/>
      <c r="NU85" s="40"/>
      <c r="NV85" s="40"/>
      <c r="NW85" s="40"/>
      <c r="NX85" s="40"/>
      <c r="NY85" s="40"/>
      <c r="NZ85" s="40"/>
      <c r="OA85" s="40"/>
      <c r="OB85" s="40"/>
      <c r="OC85" s="40"/>
    </row>
    <row r="86" spans="2:393" ht="25.15" customHeight="1" x14ac:dyDescent="0.25">
      <c r="B86" s="81" t="str">
        <f t="shared" si="444"/>
        <v/>
      </c>
      <c r="C86" s="33"/>
      <c r="D86" s="82" t="str">
        <f>IFERROR(VLOOKUP(C86,Tabla_Equipos[],2,FALSE),"")</f>
        <v/>
      </c>
      <c r="E86" s="43"/>
      <c r="F86" s="30"/>
      <c r="G86" s="27"/>
      <c r="H86" s="130" t="str">
        <f>IFERROR(VLOOKUP(C86,Tabla_Equipos[],5,FALSE),"")</f>
        <v/>
      </c>
      <c r="I86" s="130" t="str">
        <f t="shared" si="447"/>
        <v/>
      </c>
      <c r="J86" s="27"/>
      <c r="K86" s="83" t="str">
        <f t="shared" ca="1" si="448"/>
        <v/>
      </c>
      <c r="L86" s="84" t="str" cm="1">
        <f t="array" aca="1" ref="L86" ca="1">IFERROR(SUM((($W$9:$OC$9&gt;=$F86)*(MOD($W$9:$OC$9-$F86,$K86)+1)=1)*1),"")</f>
        <v/>
      </c>
      <c r="M86" s="85" t="str">
        <f t="shared" ca="1" si="446"/>
        <v/>
      </c>
      <c r="N86" s="86" t="str">
        <f t="shared" ca="1" si="446"/>
        <v/>
      </c>
      <c r="O86" s="87" t="str">
        <f t="shared" ca="1" si="446"/>
        <v/>
      </c>
      <c r="P86" s="88" t="str">
        <f t="shared" ca="1" si="449"/>
        <v/>
      </c>
      <c r="Q86" s="89" t="str">
        <f t="shared" ca="1" si="450"/>
        <v/>
      </c>
      <c r="R86" s="89" t="str">
        <f t="shared" ca="1" si="451"/>
        <v/>
      </c>
      <c r="S86" s="90" t="str" cm="1">
        <f t="array" aca="1" ref="S86" ca="1">IFERROR(INDEX($W$9:$OC$9,MATCH("P",W86:OC86,0)),IFERROR(INDEX($W$9:$OC$9,1,MATCH(M86+O86+1,($W$9:$OC$9&gt;=$F86)*(QUOTIENT($W$9:$OC$9-$F86,$K86)+1),0)),""))</f>
        <v/>
      </c>
      <c r="T86" s="91" t="str">
        <f t="shared" ca="1" si="452"/>
        <v/>
      </c>
      <c r="U86" s="91" t="str">
        <f t="shared" si="453"/>
        <v/>
      </c>
      <c r="V86" s="21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  <c r="HY86" s="40"/>
      <c r="HZ86" s="40"/>
      <c r="IA86" s="40"/>
      <c r="IB86" s="40"/>
      <c r="IC86" s="40"/>
      <c r="ID86" s="40"/>
      <c r="IE86" s="40"/>
      <c r="IF86" s="40"/>
      <c r="IG86" s="40"/>
      <c r="IH86" s="40"/>
      <c r="II86" s="40"/>
      <c r="IJ86" s="40"/>
      <c r="IK86" s="40"/>
      <c r="IL86" s="40"/>
      <c r="IM86" s="40"/>
      <c r="IN86" s="40"/>
      <c r="IO86" s="40"/>
      <c r="IP86" s="40"/>
      <c r="IQ86" s="40"/>
      <c r="IR86" s="40"/>
      <c r="IS86" s="40"/>
      <c r="IT86" s="40"/>
      <c r="IU86" s="40"/>
      <c r="IV86" s="40"/>
      <c r="IW86" s="40"/>
      <c r="IX86" s="40"/>
      <c r="IY86" s="40"/>
      <c r="IZ86" s="40"/>
      <c r="JA86" s="40"/>
      <c r="JB86" s="40"/>
      <c r="JC86" s="40"/>
      <c r="JD86" s="40"/>
      <c r="JE86" s="40"/>
      <c r="JF86" s="40"/>
      <c r="JG86" s="40"/>
      <c r="JH86" s="40"/>
      <c r="JI86" s="40"/>
      <c r="JJ86" s="40"/>
      <c r="JK86" s="40"/>
      <c r="JL86" s="40"/>
      <c r="JM86" s="40"/>
      <c r="JN86" s="40"/>
      <c r="JO86" s="40"/>
      <c r="JP86" s="40"/>
      <c r="JQ86" s="40"/>
      <c r="JR86" s="40"/>
      <c r="JS86" s="40"/>
      <c r="JT86" s="40"/>
      <c r="JU86" s="40"/>
      <c r="JV86" s="40"/>
      <c r="JW86" s="40"/>
      <c r="JX86" s="40"/>
      <c r="JY86" s="40"/>
      <c r="JZ86" s="40"/>
      <c r="KA86" s="40"/>
      <c r="KB86" s="40"/>
      <c r="KC86" s="40"/>
      <c r="KD86" s="40"/>
      <c r="KE86" s="40"/>
      <c r="KF86" s="40"/>
      <c r="KG86" s="40"/>
      <c r="KH86" s="40"/>
      <c r="KI86" s="40"/>
      <c r="KJ86" s="40"/>
      <c r="KK86" s="40"/>
      <c r="KL86" s="40"/>
      <c r="KM86" s="40"/>
      <c r="KN86" s="40"/>
      <c r="KO86" s="40"/>
      <c r="KP86" s="40"/>
      <c r="KQ86" s="40"/>
      <c r="KR86" s="40"/>
      <c r="KS86" s="40"/>
      <c r="KT86" s="40"/>
      <c r="KU86" s="40"/>
      <c r="KV86" s="40"/>
      <c r="KW86" s="40"/>
      <c r="KX86" s="40"/>
      <c r="KY86" s="40"/>
      <c r="KZ86" s="40"/>
      <c r="LA86" s="40"/>
      <c r="LB86" s="40"/>
      <c r="LC86" s="40"/>
      <c r="LD86" s="40"/>
      <c r="LE86" s="40"/>
      <c r="LF86" s="40"/>
      <c r="LG86" s="40"/>
      <c r="LH86" s="40"/>
      <c r="LI86" s="40"/>
      <c r="LJ86" s="40"/>
      <c r="LK86" s="40"/>
      <c r="LL86" s="40"/>
      <c r="LM86" s="40"/>
      <c r="LN86" s="40"/>
      <c r="LO86" s="40"/>
      <c r="LP86" s="40"/>
      <c r="LQ86" s="40"/>
      <c r="LR86" s="40"/>
      <c r="LS86" s="40"/>
      <c r="LT86" s="40"/>
      <c r="LU86" s="40"/>
      <c r="LV86" s="40"/>
      <c r="LW86" s="40"/>
      <c r="LX86" s="40"/>
      <c r="LY86" s="40"/>
      <c r="LZ86" s="40"/>
      <c r="MA86" s="40"/>
      <c r="MB86" s="40"/>
      <c r="MC86" s="40"/>
      <c r="MD86" s="40"/>
      <c r="ME86" s="40"/>
      <c r="MF86" s="40"/>
      <c r="MG86" s="40"/>
      <c r="MH86" s="40"/>
      <c r="MI86" s="40"/>
      <c r="MJ86" s="40"/>
      <c r="MK86" s="40"/>
      <c r="ML86" s="40"/>
      <c r="MM86" s="40"/>
      <c r="MN86" s="40"/>
      <c r="MO86" s="40"/>
      <c r="MP86" s="40"/>
      <c r="MQ86" s="40"/>
      <c r="MR86" s="40"/>
      <c r="MS86" s="40"/>
      <c r="MT86" s="40"/>
      <c r="MU86" s="40"/>
      <c r="MV86" s="40"/>
      <c r="MW86" s="40"/>
      <c r="MX86" s="40"/>
      <c r="MY86" s="40"/>
      <c r="MZ86" s="40"/>
      <c r="NA86" s="40"/>
      <c r="NB86" s="40"/>
      <c r="NC86" s="40"/>
      <c r="ND86" s="40"/>
      <c r="NE86" s="40"/>
      <c r="NF86" s="40"/>
      <c r="NG86" s="40"/>
      <c r="NH86" s="40"/>
      <c r="NI86" s="40"/>
      <c r="NJ86" s="40"/>
      <c r="NK86" s="40"/>
      <c r="NL86" s="40"/>
      <c r="NM86" s="40"/>
      <c r="NN86" s="40"/>
      <c r="NO86" s="40"/>
      <c r="NP86" s="40"/>
      <c r="NQ86" s="40"/>
      <c r="NR86" s="40"/>
      <c r="NS86" s="40"/>
      <c r="NT86" s="40"/>
      <c r="NU86" s="40"/>
      <c r="NV86" s="40"/>
      <c r="NW86" s="40"/>
      <c r="NX86" s="40"/>
      <c r="NY86" s="40"/>
      <c r="NZ86" s="40"/>
      <c r="OA86" s="40"/>
      <c r="OB86" s="40"/>
      <c r="OC86" s="40"/>
    </row>
    <row r="87" spans="2:393" ht="25.15" customHeight="1" x14ac:dyDescent="0.25">
      <c r="B87" s="81" t="str">
        <f t="shared" si="444"/>
        <v/>
      </c>
      <c r="C87" s="33"/>
      <c r="D87" s="82" t="str">
        <f>IFERROR(VLOOKUP(C87,Tabla_Equipos[],2,FALSE),"")</f>
        <v/>
      </c>
      <c r="E87" s="43"/>
      <c r="F87" s="30"/>
      <c r="G87" s="27"/>
      <c r="H87" s="130" t="str">
        <f>IFERROR(VLOOKUP(C87,Tabla_Equipos[],5,FALSE),"")</f>
        <v/>
      </c>
      <c r="I87" s="130" t="str">
        <f t="shared" si="447"/>
        <v/>
      </c>
      <c r="J87" s="27"/>
      <c r="K87" s="83" t="str">
        <f t="shared" ca="1" si="448"/>
        <v/>
      </c>
      <c r="L87" s="84" t="str" cm="1">
        <f t="array" aca="1" ref="L87" ca="1">IFERROR(SUM((($W$9:$OC$9&gt;=$F87)*(MOD($W$9:$OC$9-$F87,$K87)+1)=1)*1),"")</f>
        <v/>
      </c>
      <c r="M87" s="85" t="str">
        <f t="shared" ca="1" si="446"/>
        <v/>
      </c>
      <c r="N87" s="86" t="str">
        <f t="shared" ca="1" si="446"/>
        <v/>
      </c>
      <c r="O87" s="87" t="str">
        <f t="shared" ca="1" si="446"/>
        <v/>
      </c>
      <c r="P87" s="88" t="str">
        <f t="shared" ca="1" si="449"/>
        <v/>
      </c>
      <c r="Q87" s="89" t="str">
        <f t="shared" ca="1" si="450"/>
        <v/>
      </c>
      <c r="R87" s="89" t="str">
        <f t="shared" ca="1" si="451"/>
        <v/>
      </c>
      <c r="S87" s="90" t="str" cm="1">
        <f t="array" aca="1" ref="S87" ca="1">IFERROR(INDEX($W$9:$OC$9,MATCH("P",W87:OC87,0)),IFERROR(INDEX($W$9:$OC$9,1,MATCH(M87+O87+1,($W$9:$OC$9&gt;=$F87)*(QUOTIENT($W$9:$OC$9-$F87,$K87)+1),0)),""))</f>
        <v/>
      </c>
      <c r="T87" s="91" t="str">
        <f t="shared" ca="1" si="452"/>
        <v/>
      </c>
      <c r="U87" s="91" t="str">
        <f t="shared" si="453"/>
        <v/>
      </c>
      <c r="V87" s="21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  <c r="HX87" s="40"/>
      <c r="HY87" s="40"/>
      <c r="HZ87" s="40"/>
      <c r="IA87" s="40"/>
      <c r="IB87" s="40"/>
      <c r="IC87" s="40"/>
      <c r="ID87" s="40"/>
      <c r="IE87" s="40"/>
      <c r="IF87" s="40"/>
      <c r="IG87" s="40"/>
      <c r="IH87" s="40"/>
      <c r="II87" s="40"/>
      <c r="IJ87" s="40"/>
      <c r="IK87" s="40"/>
      <c r="IL87" s="40"/>
      <c r="IM87" s="40"/>
      <c r="IN87" s="40"/>
      <c r="IO87" s="40"/>
      <c r="IP87" s="40"/>
      <c r="IQ87" s="40"/>
      <c r="IR87" s="40"/>
      <c r="IS87" s="40"/>
      <c r="IT87" s="40"/>
      <c r="IU87" s="40"/>
      <c r="IV87" s="40"/>
      <c r="IW87" s="40"/>
      <c r="IX87" s="40"/>
      <c r="IY87" s="40"/>
      <c r="IZ87" s="40"/>
      <c r="JA87" s="40"/>
      <c r="JB87" s="40"/>
      <c r="JC87" s="40"/>
      <c r="JD87" s="40"/>
      <c r="JE87" s="40"/>
      <c r="JF87" s="40"/>
      <c r="JG87" s="40"/>
      <c r="JH87" s="40"/>
      <c r="JI87" s="40"/>
      <c r="JJ87" s="40"/>
      <c r="JK87" s="40"/>
      <c r="JL87" s="40"/>
      <c r="JM87" s="40"/>
      <c r="JN87" s="40"/>
      <c r="JO87" s="40"/>
      <c r="JP87" s="40"/>
      <c r="JQ87" s="40"/>
      <c r="JR87" s="40"/>
      <c r="JS87" s="40"/>
      <c r="JT87" s="40"/>
      <c r="JU87" s="40"/>
      <c r="JV87" s="40"/>
      <c r="JW87" s="40"/>
      <c r="JX87" s="40"/>
      <c r="JY87" s="40"/>
      <c r="JZ87" s="40"/>
      <c r="KA87" s="40"/>
      <c r="KB87" s="40"/>
      <c r="KC87" s="40"/>
      <c r="KD87" s="40"/>
      <c r="KE87" s="40"/>
      <c r="KF87" s="40"/>
      <c r="KG87" s="40"/>
      <c r="KH87" s="40"/>
      <c r="KI87" s="40"/>
      <c r="KJ87" s="40"/>
      <c r="KK87" s="40"/>
      <c r="KL87" s="40"/>
      <c r="KM87" s="40"/>
      <c r="KN87" s="40"/>
      <c r="KO87" s="40"/>
      <c r="KP87" s="40"/>
      <c r="KQ87" s="40"/>
      <c r="KR87" s="40"/>
      <c r="KS87" s="40"/>
      <c r="KT87" s="40"/>
      <c r="KU87" s="40"/>
      <c r="KV87" s="40"/>
      <c r="KW87" s="40"/>
      <c r="KX87" s="40"/>
      <c r="KY87" s="40"/>
      <c r="KZ87" s="40"/>
      <c r="LA87" s="40"/>
      <c r="LB87" s="40"/>
      <c r="LC87" s="40"/>
      <c r="LD87" s="40"/>
      <c r="LE87" s="40"/>
      <c r="LF87" s="40"/>
      <c r="LG87" s="40"/>
      <c r="LH87" s="40"/>
      <c r="LI87" s="40"/>
      <c r="LJ87" s="40"/>
      <c r="LK87" s="40"/>
      <c r="LL87" s="40"/>
      <c r="LM87" s="40"/>
      <c r="LN87" s="40"/>
      <c r="LO87" s="40"/>
      <c r="LP87" s="40"/>
      <c r="LQ87" s="40"/>
      <c r="LR87" s="40"/>
      <c r="LS87" s="40"/>
      <c r="LT87" s="40"/>
      <c r="LU87" s="40"/>
      <c r="LV87" s="40"/>
      <c r="LW87" s="40"/>
      <c r="LX87" s="40"/>
      <c r="LY87" s="40"/>
      <c r="LZ87" s="40"/>
      <c r="MA87" s="40"/>
      <c r="MB87" s="40"/>
      <c r="MC87" s="40"/>
      <c r="MD87" s="40"/>
      <c r="ME87" s="40"/>
      <c r="MF87" s="40"/>
      <c r="MG87" s="40"/>
      <c r="MH87" s="40"/>
      <c r="MI87" s="40"/>
      <c r="MJ87" s="40"/>
      <c r="MK87" s="40"/>
      <c r="ML87" s="40"/>
      <c r="MM87" s="40"/>
      <c r="MN87" s="40"/>
      <c r="MO87" s="40"/>
      <c r="MP87" s="40"/>
      <c r="MQ87" s="40"/>
      <c r="MR87" s="40"/>
      <c r="MS87" s="40"/>
      <c r="MT87" s="40"/>
      <c r="MU87" s="40"/>
      <c r="MV87" s="40"/>
      <c r="MW87" s="40"/>
      <c r="MX87" s="40"/>
      <c r="MY87" s="40"/>
      <c r="MZ87" s="40"/>
      <c r="NA87" s="40"/>
      <c r="NB87" s="40"/>
      <c r="NC87" s="40"/>
      <c r="ND87" s="40"/>
      <c r="NE87" s="40"/>
      <c r="NF87" s="40"/>
      <c r="NG87" s="40"/>
      <c r="NH87" s="40"/>
      <c r="NI87" s="40"/>
      <c r="NJ87" s="40"/>
      <c r="NK87" s="40"/>
      <c r="NL87" s="40"/>
      <c r="NM87" s="40"/>
      <c r="NN87" s="40"/>
      <c r="NO87" s="40"/>
      <c r="NP87" s="40"/>
      <c r="NQ87" s="40"/>
      <c r="NR87" s="40"/>
      <c r="NS87" s="40"/>
      <c r="NT87" s="40"/>
      <c r="NU87" s="40"/>
      <c r="NV87" s="40"/>
      <c r="NW87" s="40"/>
      <c r="NX87" s="40"/>
      <c r="NY87" s="40"/>
      <c r="NZ87" s="40"/>
      <c r="OA87" s="40"/>
      <c r="OB87" s="40"/>
      <c r="OC87" s="40"/>
    </row>
    <row r="88" spans="2:393" ht="25.15" customHeight="1" x14ac:dyDescent="0.25">
      <c r="B88" s="81" t="str">
        <f t="shared" si="444"/>
        <v/>
      </c>
      <c r="C88" s="33"/>
      <c r="D88" s="82" t="str">
        <f>IFERROR(VLOOKUP(C88,Tabla_Equipos[],2,FALSE),"")</f>
        <v/>
      </c>
      <c r="E88" s="43"/>
      <c r="F88" s="30"/>
      <c r="G88" s="27"/>
      <c r="H88" s="130" t="str">
        <f>IFERROR(VLOOKUP(C88,Tabla_Equipos[],5,FALSE),"")</f>
        <v/>
      </c>
      <c r="I88" s="130" t="str">
        <f t="shared" si="447"/>
        <v/>
      </c>
      <c r="J88" s="27"/>
      <c r="K88" s="83" t="str">
        <f t="shared" ca="1" si="448"/>
        <v/>
      </c>
      <c r="L88" s="84" t="str" cm="1">
        <f t="array" aca="1" ref="L88" ca="1">IFERROR(SUM((($W$9:$OC$9&gt;=$F88)*(MOD($W$9:$OC$9-$F88,$K88)+1)=1)*1),"")</f>
        <v/>
      </c>
      <c r="M88" s="85" t="str">
        <f t="shared" ca="1" si="446"/>
        <v/>
      </c>
      <c r="N88" s="86" t="str">
        <f t="shared" ca="1" si="446"/>
        <v/>
      </c>
      <c r="O88" s="87" t="str">
        <f t="shared" ca="1" si="446"/>
        <v/>
      </c>
      <c r="P88" s="88" t="str">
        <f t="shared" ca="1" si="449"/>
        <v/>
      </c>
      <c r="Q88" s="89" t="str">
        <f t="shared" ca="1" si="450"/>
        <v/>
      </c>
      <c r="R88" s="89" t="str">
        <f t="shared" ca="1" si="451"/>
        <v/>
      </c>
      <c r="S88" s="90" t="str" cm="1">
        <f t="array" aca="1" ref="S88" ca="1">IFERROR(INDEX($W$9:$OC$9,MATCH("P",W88:OC88,0)),IFERROR(INDEX($W$9:$OC$9,1,MATCH(M88+O88+1,($W$9:$OC$9&gt;=$F88)*(QUOTIENT($W$9:$OC$9-$F88,$K88)+1),0)),""))</f>
        <v/>
      </c>
      <c r="T88" s="91" t="str">
        <f t="shared" ca="1" si="452"/>
        <v/>
      </c>
      <c r="U88" s="91" t="str">
        <f t="shared" si="453"/>
        <v/>
      </c>
      <c r="V88" s="21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40"/>
      <c r="IB88" s="40"/>
      <c r="IC88" s="40"/>
      <c r="ID88" s="40"/>
      <c r="IE88" s="40"/>
      <c r="IF88" s="40"/>
      <c r="IG88" s="40"/>
      <c r="IH88" s="40"/>
      <c r="II88" s="40"/>
      <c r="IJ88" s="40"/>
      <c r="IK88" s="40"/>
      <c r="IL88" s="40"/>
      <c r="IM88" s="40"/>
      <c r="IN88" s="40"/>
      <c r="IO88" s="40"/>
      <c r="IP88" s="40"/>
      <c r="IQ88" s="40"/>
      <c r="IR88" s="40"/>
      <c r="IS88" s="40"/>
      <c r="IT88" s="40"/>
      <c r="IU88" s="40"/>
      <c r="IV88" s="40"/>
      <c r="IW88" s="40"/>
      <c r="IX88" s="40"/>
      <c r="IY88" s="40"/>
      <c r="IZ88" s="40"/>
      <c r="JA88" s="40"/>
      <c r="JB88" s="40"/>
      <c r="JC88" s="40"/>
      <c r="JD88" s="40"/>
      <c r="JE88" s="40"/>
      <c r="JF88" s="40"/>
      <c r="JG88" s="40"/>
      <c r="JH88" s="40"/>
      <c r="JI88" s="40"/>
      <c r="JJ88" s="40"/>
      <c r="JK88" s="40"/>
      <c r="JL88" s="40"/>
      <c r="JM88" s="40"/>
      <c r="JN88" s="40"/>
      <c r="JO88" s="40"/>
      <c r="JP88" s="40"/>
      <c r="JQ88" s="40"/>
      <c r="JR88" s="40"/>
      <c r="JS88" s="40"/>
      <c r="JT88" s="40"/>
      <c r="JU88" s="40"/>
      <c r="JV88" s="40"/>
      <c r="JW88" s="40"/>
      <c r="JX88" s="40"/>
      <c r="JY88" s="40"/>
      <c r="JZ88" s="40"/>
      <c r="KA88" s="40"/>
      <c r="KB88" s="40"/>
      <c r="KC88" s="40"/>
      <c r="KD88" s="40"/>
      <c r="KE88" s="40"/>
      <c r="KF88" s="40"/>
      <c r="KG88" s="40"/>
      <c r="KH88" s="40"/>
      <c r="KI88" s="40"/>
      <c r="KJ88" s="40"/>
      <c r="KK88" s="40"/>
      <c r="KL88" s="40"/>
      <c r="KM88" s="40"/>
      <c r="KN88" s="40"/>
      <c r="KO88" s="40"/>
      <c r="KP88" s="40"/>
      <c r="KQ88" s="40"/>
      <c r="KR88" s="40"/>
      <c r="KS88" s="40"/>
      <c r="KT88" s="40"/>
      <c r="KU88" s="40"/>
      <c r="KV88" s="40"/>
      <c r="KW88" s="40"/>
      <c r="KX88" s="40"/>
      <c r="KY88" s="40"/>
      <c r="KZ88" s="40"/>
      <c r="LA88" s="40"/>
      <c r="LB88" s="40"/>
      <c r="LC88" s="40"/>
      <c r="LD88" s="40"/>
      <c r="LE88" s="40"/>
      <c r="LF88" s="40"/>
      <c r="LG88" s="40"/>
      <c r="LH88" s="40"/>
      <c r="LI88" s="40"/>
      <c r="LJ88" s="40"/>
      <c r="LK88" s="40"/>
      <c r="LL88" s="40"/>
      <c r="LM88" s="40"/>
      <c r="LN88" s="40"/>
      <c r="LO88" s="40"/>
      <c r="LP88" s="40"/>
      <c r="LQ88" s="40"/>
      <c r="LR88" s="40"/>
      <c r="LS88" s="40"/>
      <c r="LT88" s="40"/>
      <c r="LU88" s="40"/>
      <c r="LV88" s="40"/>
      <c r="LW88" s="40"/>
      <c r="LX88" s="40"/>
      <c r="LY88" s="40"/>
      <c r="LZ88" s="40"/>
      <c r="MA88" s="40"/>
      <c r="MB88" s="40"/>
      <c r="MC88" s="40"/>
      <c r="MD88" s="40"/>
      <c r="ME88" s="40"/>
      <c r="MF88" s="40"/>
      <c r="MG88" s="40"/>
      <c r="MH88" s="40"/>
      <c r="MI88" s="40"/>
      <c r="MJ88" s="40"/>
      <c r="MK88" s="40"/>
      <c r="ML88" s="40"/>
      <c r="MM88" s="40"/>
      <c r="MN88" s="40"/>
      <c r="MO88" s="40"/>
      <c r="MP88" s="40"/>
      <c r="MQ88" s="40"/>
      <c r="MR88" s="40"/>
      <c r="MS88" s="40"/>
      <c r="MT88" s="40"/>
      <c r="MU88" s="40"/>
      <c r="MV88" s="40"/>
      <c r="MW88" s="40"/>
      <c r="MX88" s="40"/>
      <c r="MY88" s="40"/>
      <c r="MZ88" s="40"/>
      <c r="NA88" s="40"/>
      <c r="NB88" s="40"/>
      <c r="NC88" s="40"/>
      <c r="ND88" s="40"/>
      <c r="NE88" s="40"/>
      <c r="NF88" s="40"/>
      <c r="NG88" s="40"/>
      <c r="NH88" s="40"/>
      <c r="NI88" s="40"/>
      <c r="NJ88" s="40"/>
      <c r="NK88" s="40"/>
      <c r="NL88" s="40"/>
      <c r="NM88" s="40"/>
      <c r="NN88" s="40"/>
      <c r="NO88" s="40"/>
      <c r="NP88" s="40"/>
      <c r="NQ88" s="40"/>
      <c r="NR88" s="40"/>
      <c r="NS88" s="40"/>
      <c r="NT88" s="40"/>
      <c r="NU88" s="40"/>
      <c r="NV88" s="40"/>
      <c r="NW88" s="40"/>
      <c r="NX88" s="40"/>
      <c r="NY88" s="40"/>
      <c r="NZ88" s="40"/>
      <c r="OA88" s="40"/>
      <c r="OB88" s="40"/>
      <c r="OC88" s="40"/>
    </row>
    <row r="89" spans="2:393" ht="25.15" customHeight="1" x14ac:dyDescent="0.25">
      <c r="B89" s="81" t="str">
        <f t="shared" si="444"/>
        <v/>
      </c>
      <c r="C89" s="33"/>
      <c r="D89" s="82" t="str">
        <f>IFERROR(VLOOKUP(C89,Tabla_Equipos[],2,FALSE),"")</f>
        <v/>
      </c>
      <c r="E89" s="43"/>
      <c r="F89" s="30"/>
      <c r="G89" s="27"/>
      <c r="H89" s="130" t="str">
        <f>IFERROR(VLOOKUP(C89,Tabla_Equipos[],5,FALSE),"")</f>
        <v/>
      </c>
      <c r="I89" s="130" t="str">
        <f t="shared" si="447"/>
        <v/>
      </c>
      <c r="J89" s="27"/>
      <c r="K89" s="83" t="str">
        <f t="shared" ca="1" si="448"/>
        <v/>
      </c>
      <c r="L89" s="84" t="str" cm="1">
        <f t="array" aca="1" ref="L89" ca="1">IFERROR(SUM((($W$9:$OC$9&gt;=$F89)*(MOD($W$9:$OC$9-$F89,$K89)+1)=1)*1),"")</f>
        <v/>
      </c>
      <c r="M89" s="85" t="str">
        <f t="shared" ca="1" si="446"/>
        <v/>
      </c>
      <c r="N89" s="86" t="str">
        <f t="shared" ca="1" si="446"/>
        <v/>
      </c>
      <c r="O89" s="87" t="str">
        <f t="shared" ca="1" si="446"/>
        <v/>
      </c>
      <c r="P89" s="88" t="str">
        <f t="shared" ca="1" si="449"/>
        <v/>
      </c>
      <c r="Q89" s="89" t="str">
        <f t="shared" ca="1" si="450"/>
        <v/>
      </c>
      <c r="R89" s="89" t="str">
        <f t="shared" ca="1" si="451"/>
        <v/>
      </c>
      <c r="S89" s="90" t="str" cm="1">
        <f t="array" aca="1" ref="S89" ca="1">IFERROR(INDEX($W$9:$OC$9,MATCH("P",W89:OC89,0)),IFERROR(INDEX($W$9:$OC$9,1,MATCH(M89+O89+1,($W$9:$OC$9&gt;=$F89)*(QUOTIENT($W$9:$OC$9-$F89,$K89)+1),0)),""))</f>
        <v/>
      </c>
      <c r="T89" s="91" t="str">
        <f t="shared" ca="1" si="452"/>
        <v/>
      </c>
      <c r="U89" s="91" t="str">
        <f t="shared" si="453"/>
        <v/>
      </c>
      <c r="V89" s="21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  <c r="HN89" s="40"/>
      <c r="HO89" s="40"/>
      <c r="HP89" s="40"/>
      <c r="HQ89" s="40"/>
      <c r="HR89" s="40"/>
      <c r="HS89" s="40"/>
      <c r="HT89" s="40"/>
      <c r="HU89" s="40"/>
      <c r="HV89" s="40"/>
      <c r="HW89" s="40"/>
      <c r="HX89" s="40"/>
      <c r="HY89" s="40"/>
      <c r="HZ89" s="40"/>
      <c r="IA89" s="40"/>
      <c r="IB89" s="40"/>
      <c r="IC89" s="40"/>
      <c r="ID89" s="40"/>
      <c r="IE89" s="40"/>
      <c r="IF89" s="40"/>
      <c r="IG89" s="40"/>
      <c r="IH89" s="40"/>
      <c r="II89" s="40"/>
      <c r="IJ89" s="40"/>
      <c r="IK89" s="40"/>
      <c r="IL89" s="40"/>
      <c r="IM89" s="40"/>
      <c r="IN89" s="40"/>
      <c r="IO89" s="40"/>
      <c r="IP89" s="40"/>
      <c r="IQ89" s="40"/>
      <c r="IR89" s="40"/>
      <c r="IS89" s="40"/>
      <c r="IT89" s="40"/>
      <c r="IU89" s="40"/>
      <c r="IV89" s="40"/>
      <c r="IW89" s="40"/>
      <c r="IX89" s="40"/>
      <c r="IY89" s="40"/>
      <c r="IZ89" s="40"/>
      <c r="JA89" s="40"/>
      <c r="JB89" s="40"/>
      <c r="JC89" s="40"/>
      <c r="JD89" s="40"/>
      <c r="JE89" s="40"/>
      <c r="JF89" s="40"/>
      <c r="JG89" s="40"/>
      <c r="JH89" s="40"/>
      <c r="JI89" s="40"/>
      <c r="JJ89" s="40"/>
      <c r="JK89" s="40"/>
      <c r="JL89" s="40"/>
      <c r="JM89" s="40"/>
      <c r="JN89" s="40"/>
      <c r="JO89" s="40"/>
      <c r="JP89" s="40"/>
      <c r="JQ89" s="40"/>
      <c r="JR89" s="40"/>
      <c r="JS89" s="40"/>
      <c r="JT89" s="40"/>
      <c r="JU89" s="40"/>
      <c r="JV89" s="40"/>
      <c r="JW89" s="40"/>
      <c r="JX89" s="40"/>
      <c r="JY89" s="40"/>
      <c r="JZ89" s="40"/>
      <c r="KA89" s="40"/>
      <c r="KB89" s="40"/>
      <c r="KC89" s="40"/>
      <c r="KD89" s="40"/>
      <c r="KE89" s="40"/>
      <c r="KF89" s="40"/>
      <c r="KG89" s="40"/>
      <c r="KH89" s="40"/>
      <c r="KI89" s="40"/>
      <c r="KJ89" s="40"/>
      <c r="KK89" s="40"/>
      <c r="KL89" s="40"/>
      <c r="KM89" s="40"/>
      <c r="KN89" s="40"/>
      <c r="KO89" s="40"/>
      <c r="KP89" s="40"/>
      <c r="KQ89" s="40"/>
      <c r="KR89" s="40"/>
      <c r="KS89" s="40"/>
      <c r="KT89" s="40"/>
      <c r="KU89" s="40"/>
      <c r="KV89" s="40"/>
      <c r="KW89" s="40"/>
      <c r="KX89" s="40"/>
      <c r="KY89" s="40"/>
      <c r="KZ89" s="40"/>
      <c r="LA89" s="40"/>
      <c r="LB89" s="40"/>
      <c r="LC89" s="40"/>
      <c r="LD89" s="40"/>
      <c r="LE89" s="40"/>
      <c r="LF89" s="40"/>
      <c r="LG89" s="40"/>
      <c r="LH89" s="40"/>
      <c r="LI89" s="40"/>
      <c r="LJ89" s="40"/>
      <c r="LK89" s="40"/>
      <c r="LL89" s="40"/>
      <c r="LM89" s="40"/>
      <c r="LN89" s="40"/>
      <c r="LO89" s="40"/>
      <c r="LP89" s="40"/>
      <c r="LQ89" s="40"/>
      <c r="LR89" s="40"/>
      <c r="LS89" s="40"/>
      <c r="LT89" s="40"/>
      <c r="LU89" s="40"/>
      <c r="LV89" s="40"/>
      <c r="LW89" s="40"/>
      <c r="LX89" s="40"/>
      <c r="LY89" s="40"/>
      <c r="LZ89" s="40"/>
      <c r="MA89" s="40"/>
      <c r="MB89" s="40"/>
      <c r="MC89" s="40"/>
      <c r="MD89" s="40"/>
      <c r="ME89" s="40"/>
      <c r="MF89" s="40"/>
      <c r="MG89" s="40"/>
      <c r="MH89" s="40"/>
      <c r="MI89" s="40"/>
      <c r="MJ89" s="40"/>
      <c r="MK89" s="40"/>
      <c r="ML89" s="40"/>
      <c r="MM89" s="40"/>
      <c r="MN89" s="40"/>
      <c r="MO89" s="40"/>
      <c r="MP89" s="40"/>
      <c r="MQ89" s="40"/>
      <c r="MR89" s="40"/>
      <c r="MS89" s="40"/>
      <c r="MT89" s="40"/>
      <c r="MU89" s="40"/>
      <c r="MV89" s="40"/>
      <c r="MW89" s="40"/>
      <c r="MX89" s="40"/>
      <c r="MY89" s="40"/>
      <c r="MZ89" s="40"/>
      <c r="NA89" s="40"/>
      <c r="NB89" s="40"/>
      <c r="NC89" s="40"/>
      <c r="ND89" s="40"/>
      <c r="NE89" s="40"/>
      <c r="NF89" s="40"/>
      <c r="NG89" s="40"/>
      <c r="NH89" s="40"/>
      <c r="NI89" s="40"/>
      <c r="NJ89" s="40"/>
      <c r="NK89" s="40"/>
      <c r="NL89" s="40"/>
      <c r="NM89" s="40"/>
      <c r="NN89" s="40"/>
      <c r="NO89" s="40"/>
      <c r="NP89" s="40"/>
      <c r="NQ89" s="40"/>
      <c r="NR89" s="40"/>
      <c r="NS89" s="40"/>
      <c r="NT89" s="40"/>
      <c r="NU89" s="40"/>
      <c r="NV89" s="40"/>
      <c r="NW89" s="40"/>
      <c r="NX89" s="40"/>
      <c r="NY89" s="40"/>
      <c r="NZ89" s="40"/>
      <c r="OA89" s="40"/>
      <c r="OB89" s="40"/>
      <c r="OC89" s="40"/>
    </row>
    <row r="90" spans="2:393" ht="25.15" customHeight="1" x14ac:dyDescent="0.25">
      <c r="B90" s="81" t="str">
        <f t="shared" si="444"/>
        <v/>
      </c>
      <c r="C90" s="33"/>
      <c r="D90" s="82" t="str">
        <f>IFERROR(VLOOKUP(C90,Tabla_Equipos[],2,FALSE),"")</f>
        <v/>
      </c>
      <c r="E90" s="43"/>
      <c r="F90" s="30"/>
      <c r="G90" s="27"/>
      <c r="H90" s="130" t="str">
        <f>IFERROR(VLOOKUP(C90,Tabla_Equipos[],5,FALSE),"")</f>
        <v/>
      </c>
      <c r="I90" s="130" t="str">
        <f t="shared" si="447"/>
        <v/>
      </c>
      <c r="J90" s="27"/>
      <c r="K90" s="83" t="str">
        <f t="shared" ca="1" si="448"/>
        <v/>
      </c>
      <c r="L90" s="84" t="str" cm="1">
        <f t="array" aca="1" ref="L90" ca="1">IFERROR(SUM((($W$9:$OC$9&gt;=$F90)*(MOD($W$9:$OC$9-$F90,$K90)+1)=1)*1),"")</f>
        <v/>
      </c>
      <c r="M90" s="85" t="str">
        <f t="shared" ca="1" si="446"/>
        <v/>
      </c>
      <c r="N90" s="86" t="str">
        <f t="shared" ca="1" si="446"/>
        <v/>
      </c>
      <c r="O90" s="87" t="str">
        <f t="shared" ca="1" si="446"/>
        <v/>
      </c>
      <c r="P90" s="88" t="str">
        <f t="shared" ca="1" si="449"/>
        <v/>
      </c>
      <c r="Q90" s="89" t="str">
        <f t="shared" ca="1" si="450"/>
        <v/>
      </c>
      <c r="R90" s="89" t="str">
        <f t="shared" ca="1" si="451"/>
        <v/>
      </c>
      <c r="S90" s="90" t="str" cm="1">
        <f t="array" aca="1" ref="S90" ca="1">IFERROR(INDEX($W$9:$OC$9,MATCH("P",W90:OC90,0)),IFERROR(INDEX($W$9:$OC$9,1,MATCH(M90+O90+1,($W$9:$OC$9&gt;=$F90)*(QUOTIENT($W$9:$OC$9-$F90,$K90)+1),0)),""))</f>
        <v/>
      </c>
      <c r="T90" s="91" t="str">
        <f t="shared" ca="1" si="452"/>
        <v/>
      </c>
      <c r="U90" s="91" t="str">
        <f t="shared" si="453"/>
        <v/>
      </c>
      <c r="V90" s="21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  <c r="HN90" s="40"/>
      <c r="HO90" s="40"/>
      <c r="HP90" s="40"/>
      <c r="HQ90" s="40"/>
      <c r="HR90" s="40"/>
      <c r="HS90" s="40"/>
      <c r="HT90" s="40"/>
      <c r="HU90" s="40"/>
      <c r="HV90" s="40"/>
      <c r="HW90" s="40"/>
      <c r="HX90" s="40"/>
      <c r="HY90" s="40"/>
      <c r="HZ90" s="40"/>
      <c r="IA90" s="40"/>
      <c r="IB90" s="40"/>
      <c r="IC90" s="40"/>
      <c r="ID90" s="40"/>
      <c r="IE90" s="40"/>
      <c r="IF90" s="40"/>
      <c r="IG90" s="40"/>
      <c r="IH90" s="40"/>
      <c r="II90" s="40"/>
      <c r="IJ90" s="40"/>
      <c r="IK90" s="40"/>
      <c r="IL90" s="40"/>
      <c r="IM90" s="40"/>
      <c r="IN90" s="40"/>
      <c r="IO90" s="40"/>
      <c r="IP90" s="40"/>
      <c r="IQ90" s="40"/>
      <c r="IR90" s="40"/>
      <c r="IS90" s="40"/>
      <c r="IT90" s="40"/>
      <c r="IU90" s="40"/>
      <c r="IV90" s="40"/>
      <c r="IW90" s="40"/>
      <c r="IX90" s="40"/>
      <c r="IY90" s="40"/>
      <c r="IZ90" s="40"/>
      <c r="JA90" s="40"/>
      <c r="JB90" s="40"/>
      <c r="JC90" s="40"/>
      <c r="JD90" s="40"/>
      <c r="JE90" s="40"/>
      <c r="JF90" s="40"/>
      <c r="JG90" s="40"/>
      <c r="JH90" s="40"/>
      <c r="JI90" s="40"/>
      <c r="JJ90" s="40"/>
      <c r="JK90" s="40"/>
      <c r="JL90" s="40"/>
      <c r="JM90" s="40"/>
      <c r="JN90" s="40"/>
      <c r="JO90" s="40"/>
      <c r="JP90" s="40"/>
      <c r="JQ90" s="40"/>
      <c r="JR90" s="40"/>
      <c r="JS90" s="40"/>
      <c r="JT90" s="40"/>
      <c r="JU90" s="40"/>
      <c r="JV90" s="40"/>
      <c r="JW90" s="40"/>
      <c r="JX90" s="40"/>
      <c r="JY90" s="40"/>
      <c r="JZ90" s="40"/>
      <c r="KA90" s="40"/>
      <c r="KB90" s="40"/>
      <c r="KC90" s="40"/>
      <c r="KD90" s="40"/>
      <c r="KE90" s="40"/>
      <c r="KF90" s="40"/>
      <c r="KG90" s="40"/>
      <c r="KH90" s="40"/>
      <c r="KI90" s="40"/>
      <c r="KJ90" s="40"/>
      <c r="KK90" s="40"/>
      <c r="KL90" s="40"/>
      <c r="KM90" s="40"/>
      <c r="KN90" s="40"/>
      <c r="KO90" s="40"/>
      <c r="KP90" s="40"/>
      <c r="KQ90" s="40"/>
      <c r="KR90" s="40"/>
      <c r="KS90" s="40"/>
      <c r="KT90" s="40"/>
      <c r="KU90" s="40"/>
      <c r="KV90" s="40"/>
      <c r="KW90" s="40"/>
      <c r="KX90" s="40"/>
      <c r="KY90" s="40"/>
      <c r="KZ90" s="40"/>
      <c r="LA90" s="40"/>
      <c r="LB90" s="40"/>
      <c r="LC90" s="40"/>
      <c r="LD90" s="40"/>
      <c r="LE90" s="40"/>
      <c r="LF90" s="40"/>
      <c r="LG90" s="40"/>
      <c r="LH90" s="40"/>
      <c r="LI90" s="40"/>
      <c r="LJ90" s="40"/>
      <c r="LK90" s="40"/>
      <c r="LL90" s="40"/>
      <c r="LM90" s="40"/>
      <c r="LN90" s="40"/>
      <c r="LO90" s="40"/>
      <c r="LP90" s="40"/>
      <c r="LQ90" s="40"/>
      <c r="LR90" s="40"/>
      <c r="LS90" s="40"/>
      <c r="LT90" s="40"/>
      <c r="LU90" s="40"/>
      <c r="LV90" s="40"/>
      <c r="LW90" s="40"/>
      <c r="LX90" s="40"/>
      <c r="LY90" s="40"/>
      <c r="LZ90" s="40"/>
      <c r="MA90" s="40"/>
      <c r="MB90" s="40"/>
      <c r="MC90" s="40"/>
      <c r="MD90" s="40"/>
      <c r="ME90" s="40"/>
      <c r="MF90" s="40"/>
      <c r="MG90" s="40"/>
      <c r="MH90" s="40"/>
      <c r="MI90" s="40"/>
      <c r="MJ90" s="40"/>
      <c r="MK90" s="40"/>
      <c r="ML90" s="40"/>
      <c r="MM90" s="40"/>
      <c r="MN90" s="40"/>
      <c r="MO90" s="40"/>
      <c r="MP90" s="40"/>
      <c r="MQ90" s="40"/>
      <c r="MR90" s="40"/>
      <c r="MS90" s="40"/>
      <c r="MT90" s="40"/>
      <c r="MU90" s="40"/>
      <c r="MV90" s="40"/>
      <c r="MW90" s="40"/>
      <c r="MX90" s="40"/>
      <c r="MY90" s="40"/>
      <c r="MZ90" s="40"/>
      <c r="NA90" s="40"/>
      <c r="NB90" s="40"/>
      <c r="NC90" s="40"/>
      <c r="ND90" s="40"/>
      <c r="NE90" s="40"/>
      <c r="NF90" s="40"/>
      <c r="NG90" s="40"/>
      <c r="NH90" s="40"/>
      <c r="NI90" s="40"/>
      <c r="NJ90" s="40"/>
      <c r="NK90" s="40"/>
      <c r="NL90" s="40"/>
      <c r="NM90" s="40"/>
      <c r="NN90" s="40"/>
      <c r="NO90" s="40"/>
      <c r="NP90" s="40"/>
      <c r="NQ90" s="40"/>
      <c r="NR90" s="40"/>
      <c r="NS90" s="40"/>
      <c r="NT90" s="40"/>
      <c r="NU90" s="40"/>
      <c r="NV90" s="40"/>
      <c r="NW90" s="40"/>
      <c r="NX90" s="40"/>
      <c r="NY90" s="40"/>
      <c r="NZ90" s="40"/>
      <c r="OA90" s="40"/>
      <c r="OB90" s="40"/>
      <c r="OC90" s="40"/>
    </row>
    <row r="91" spans="2:393" ht="25.15" customHeight="1" x14ac:dyDescent="0.25">
      <c r="B91" s="81" t="str">
        <f t="shared" si="444"/>
        <v/>
      </c>
      <c r="C91" s="33"/>
      <c r="D91" s="82" t="str">
        <f>IFERROR(VLOOKUP(C91,Tabla_Equipos[],2,FALSE),"")</f>
        <v/>
      </c>
      <c r="E91" s="43"/>
      <c r="F91" s="30"/>
      <c r="G91" s="27"/>
      <c r="H91" s="130" t="str">
        <f>IFERROR(VLOOKUP(C91,Tabla_Equipos[],5,FALSE),"")</f>
        <v/>
      </c>
      <c r="I91" s="130" t="str">
        <f t="shared" si="447"/>
        <v/>
      </c>
      <c r="J91" s="27"/>
      <c r="K91" s="83" t="str">
        <f t="shared" ca="1" si="448"/>
        <v/>
      </c>
      <c r="L91" s="84" t="str" cm="1">
        <f t="array" aca="1" ref="L91" ca="1">IFERROR(SUM((($W$9:$OC$9&gt;=$F91)*(MOD($W$9:$OC$9-$F91,$K91)+1)=1)*1),"")</f>
        <v/>
      </c>
      <c r="M91" s="85" t="str">
        <f t="shared" ref="M91:O100" ca="1" si="454">IF($L91="","",COUNTIF($W91:$OC91,M$10))</f>
        <v/>
      </c>
      <c r="N91" s="86" t="str">
        <f t="shared" ca="1" si="454"/>
        <v/>
      </c>
      <c r="O91" s="87" t="str">
        <f t="shared" ca="1" si="454"/>
        <v/>
      </c>
      <c r="P91" s="88" t="str">
        <f t="shared" ca="1" si="449"/>
        <v/>
      </c>
      <c r="Q91" s="89" t="str">
        <f t="shared" ca="1" si="450"/>
        <v/>
      </c>
      <c r="R91" s="89" t="str">
        <f t="shared" ca="1" si="451"/>
        <v/>
      </c>
      <c r="S91" s="90" t="str" cm="1">
        <f t="array" aca="1" ref="S91" ca="1">IFERROR(INDEX($W$9:$OC$9,MATCH("P",W91:OC91,0)),IFERROR(INDEX($W$9:$OC$9,1,MATCH(M91+O91+1,($W$9:$OC$9&gt;=$F91)*(QUOTIENT($W$9:$OC$9-$F91,$K91)+1),0)),""))</f>
        <v/>
      </c>
      <c r="T91" s="91" t="str">
        <f t="shared" ca="1" si="452"/>
        <v/>
      </c>
      <c r="U91" s="91" t="str">
        <f t="shared" si="453"/>
        <v/>
      </c>
      <c r="V91" s="21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  <c r="HN91" s="40"/>
      <c r="HO91" s="40"/>
      <c r="HP91" s="40"/>
      <c r="HQ91" s="40"/>
      <c r="HR91" s="40"/>
      <c r="HS91" s="40"/>
      <c r="HT91" s="40"/>
      <c r="HU91" s="40"/>
      <c r="HV91" s="40"/>
      <c r="HW91" s="40"/>
      <c r="HX91" s="40"/>
      <c r="HY91" s="40"/>
      <c r="HZ91" s="40"/>
      <c r="IA91" s="40"/>
      <c r="IB91" s="40"/>
      <c r="IC91" s="40"/>
      <c r="ID91" s="40"/>
      <c r="IE91" s="40"/>
      <c r="IF91" s="40"/>
      <c r="IG91" s="40"/>
      <c r="IH91" s="40"/>
      <c r="II91" s="40"/>
      <c r="IJ91" s="40"/>
      <c r="IK91" s="40"/>
      <c r="IL91" s="40"/>
      <c r="IM91" s="40"/>
      <c r="IN91" s="40"/>
      <c r="IO91" s="40"/>
      <c r="IP91" s="40"/>
      <c r="IQ91" s="40"/>
      <c r="IR91" s="40"/>
      <c r="IS91" s="40"/>
      <c r="IT91" s="40"/>
      <c r="IU91" s="40"/>
      <c r="IV91" s="40"/>
      <c r="IW91" s="40"/>
      <c r="IX91" s="40"/>
      <c r="IY91" s="40"/>
      <c r="IZ91" s="40"/>
      <c r="JA91" s="40"/>
      <c r="JB91" s="40"/>
      <c r="JC91" s="40"/>
      <c r="JD91" s="40"/>
      <c r="JE91" s="40"/>
      <c r="JF91" s="40"/>
      <c r="JG91" s="40"/>
      <c r="JH91" s="40"/>
      <c r="JI91" s="40"/>
      <c r="JJ91" s="40"/>
      <c r="JK91" s="40"/>
      <c r="JL91" s="40"/>
      <c r="JM91" s="40"/>
      <c r="JN91" s="40"/>
      <c r="JO91" s="40"/>
      <c r="JP91" s="40"/>
      <c r="JQ91" s="40"/>
      <c r="JR91" s="40"/>
      <c r="JS91" s="40"/>
      <c r="JT91" s="40"/>
      <c r="JU91" s="40"/>
      <c r="JV91" s="40"/>
      <c r="JW91" s="40"/>
      <c r="JX91" s="40"/>
      <c r="JY91" s="40"/>
      <c r="JZ91" s="40"/>
      <c r="KA91" s="40"/>
      <c r="KB91" s="40"/>
      <c r="KC91" s="40"/>
      <c r="KD91" s="40"/>
      <c r="KE91" s="40"/>
      <c r="KF91" s="40"/>
      <c r="KG91" s="40"/>
      <c r="KH91" s="40"/>
      <c r="KI91" s="40"/>
      <c r="KJ91" s="40"/>
      <c r="KK91" s="40"/>
      <c r="KL91" s="40"/>
      <c r="KM91" s="40"/>
      <c r="KN91" s="40"/>
      <c r="KO91" s="40"/>
      <c r="KP91" s="40"/>
      <c r="KQ91" s="40"/>
      <c r="KR91" s="40"/>
      <c r="KS91" s="40"/>
      <c r="KT91" s="40"/>
      <c r="KU91" s="40"/>
      <c r="KV91" s="40"/>
      <c r="KW91" s="40"/>
      <c r="KX91" s="40"/>
      <c r="KY91" s="40"/>
      <c r="KZ91" s="40"/>
      <c r="LA91" s="40"/>
      <c r="LB91" s="40"/>
      <c r="LC91" s="40"/>
      <c r="LD91" s="40"/>
      <c r="LE91" s="40"/>
      <c r="LF91" s="40"/>
      <c r="LG91" s="40"/>
      <c r="LH91" s="40"/>
      <c r="LI91" s="40"/>
      <c r="LJ91" s="40"/>
      <c r="LK91" s="40"/>
      <c r="LL91" s="40"/>
      <c r="LM91" s="40"/>
      <c r="LN91" s="40"/>
      <c r="LO91" s="40"/>
      <c r="LP91" s="40"/>
      <c r="LQ91" s="40"/>
      <c r="LR91" s="40"/>
      <c r="LS91" s="40"/>
      <c r="LT91" s="40"/>
      <c r="LU91" s="40"/>
      <c r="LV91" s="40"/>
      <c r="LW91" s="40"/>
      <c r="LX91" s="40"/>
      <c r="LY91" s="40"/>
      <c r="LZ91" s="40"/>
      <c r="MA91" s="40"/>
      <c r="MB91" s="40"/>
      <c r="MC91" s="40"/>
      <c r="MD91" s="40"/>
      <c r="ME91" s="40"/>
      <c r="MF91" s="40"/>
      <c r="MG91" s="40"/>
      <c r="MH91" s="40"/>
      <c r="MI91" s="40"/>
      <c r="MJ91" s="40"/>
      <c r="MK91" s="40"/>
      <c r="ML91" s="40"/>
      <c r="MM91" s="40"/>
      <c r="MN91" s="40"/>
      <c r="MO91" s="40"/>
      <c r="MP91" s="40"/>
      <c r="MQ91" s="40"/>
      <c r="MR91" s="40"/>
      <c r="MS91" s="40"/>
      <c r="MT91" s="40"/>
      <c r="MU91" s="40"/>
      <c r="MV91" s="40"/>
      <c r="MW91" s="40"/>
      <c r="MX91" s="40"/>
      <c r="MY91" s="40"/>
      <c r="MZ91" s="40"/>
      <c r="NA91" s="40"/>
      <c r="NB91" s="40"/>
      <c r="NC91" s="40"/>
      <c r="ND91" s="40"/>
      <c r="NE91" s="40"/>
      <c r="NF91" s="40"/>
      <c r="NG91" s="40"/>
      <c r="NH91" s="40"/>
      <c r="NI91" s="40"/>
      <c r="NJ91" s="40"/>
      <c r="NK91" s="40"/>
      <c r="NL91" s="40"/>
      <c r="NM91" s="40"/>
      <c r="NN91" s="40"/>
      <c r="NO91" s="40"/>
      <c r="NP91" s="40"/>
      <c r="NQ91" s="40"/>
      <c r="NR91" s="40"/>
      <c r="NS91" s="40"/>
      <c r="NT91" s="40"/>
      <c r="NU91" s="40"/>
      <c r="NV91" s="40"/>
      <c r="NW91" s="40"/>
      <c r="NX91" s="40"/>
      <c r="NY91" s="40"/>
      <c r="NZ91" s="40"/>
      <c r="OA91" s="40"/>
      <c r="OB91" s="40"/>
      <c r="OC91" s="40"/>
    </row>
    <row r="92" spans="2:393" ht="25.15" customHeight="1" x14ac:dyDescent="0.25">
      <c r="B92" s="81" t="str">
        <f t="shared" si="444"/>
        <v/>
      </c>
      <c r="C92" s="33"/>
      <c r="D92" s="82" t="str">
        <f>IFERROR(VLOOKUP(C92,Tabla_Equipos[],2,FALSE),"")</f>
        <v/>
      </c>
      <c r="E92" s="43"/>
      <c r="F92" s="30"/>
      <c r="G92" s="27"/>
      <c r="H92" s="130" t="str">
        <f>IFERROR(VLOOKUP(C92,Tabla_Equipos[],5,FALSE),"")</f>
        <v/>
      </c>
      <c r="I92" s="130" t="str">
        <f t="shared" si="447"/>
        <v/>
      </c>
      <c r="J92" s="27"/>
      <c r="K92" s="83" t="str">
        <f t="shared" ca="1" si="448"/>
        <v/>
      </c>
      <c r="L92" s="84" t="str" cm="1">
        <f t="array" aca="1" ref="L92" ca="1">IFERROR(SUM((($W$9:$OC$9&gt;=$F92)*(MOD($W$9:$OC$9-$F92,$K92)+1)=1)*1),"")</f>
        <v/>
      </c>
      <c r="M92" s="85" t="str">
        <f t="shared" ca="1" si="454"/>
        <v/>
      </c>
      <c r="N92" s="86" t="str">
        <f t="shared" ca="1" si="454"/>
        <v/>
      </c>
      <c r="O92" s="87" t="str">
        <f t="shared" ca="1" si="454"/>
        <v/>
      </c>
      <c r="P92" s="88" t="str">
        <f t="shared" ca="1" si="449"/>
        <v/>
      </c>
      <c r="Q92" s="89" t="str">
        <f t="shared" ca="1" si="450"/>
        <v/>
      </c>
      <c r="R92" s="89" t="str">
        <f t="shared" ca="1" si="451"/>
        <v/>
      </c>
      <c r="S92" s="90" t="str" cm="1">
        <f t="array" aca="1" ref="S92" ca="1">IFERROR(INDEX($W$9:$OC$9,MATCH("P",W92:OC92,0)),IFERROR(INDEX($W$9:$OC$9,1,MATCH(M92+O92+1,($W$9:$OC$9&gt;=$F92)*(QUOTIENT($W$9:$OC$9-$F92,$K92)+1),0)),""))</f>
        <v/>
      </c>
      <c r="T92" s="91" t="str">
        <f t="shared" ca="1" si="452"/>
        <v/>
      </c>
      <c r="U92" s="91" t="str">
        <f t="shared" si="453"/>
        <v/>
      </c>
      <c r="V92" s="21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  <c r="FQ92" s="40"/>
      <c r="FR92" s="40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0"/>
      <c r="GE92" s="40"/>
      <c r="GF92" s="40"/>
      <c r="GG92" s="40"/>
      <c r="GH92" s="40"/>
      <c r="GI92" s="40"/>
      <c r="GJ92" s="40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  <c r="HG92" s="40"/>
      <c r="HH92" s="40"/>
      <c r="HI92" s="40"/>
      <c r="HJ92" s="40"/>
      <c r="HK92" s="40"/>
      <c r="HL92" s="40"/>
      <c r="HM92" s="40"/>
      <c r="HN92" s="40"/>
      <c r="HO92" s="40"/>
      <c r="HP92" s="40"/>
      <c r="HQ92" s="40"/>
      <c r="HR92" s="40"/>
      <c r="HS92" s="40"/>
      <c r="HT92" s="40"/>
      <c r="HU92" s="40"/>
      <c r="HV92" s="40"/>
      <c r="HW92" s="40"/>
      <c r="HX92" s="40"/>
      <c r="HY92" s="40"/>
      <c r="HZ92" s="40"/>
      <c r="IA92" s="40"/>
      <c r="IB92" s="40"/>
      <c r="IC92" s="40"/>
      <c r="ID92" s="40"/>
      <c r="IE92" s="40"/>
      <c r="IF92" s="40"/>
      <c r="IG92" s="40"/>
      <c r="IH92" s="40"/>
      <c r="II92" s="40"/>
      <c r="IJ92" s="40"/>
      <c r="IK92" s="40"/>
      <c r="IL92" s="40"/>
      <c r="IM92" s="40"/>
      <c r="IN92" s="40"/>
      <c r="IO92" s="40"/>
      <c r="IP92" s="40"/>
      <c r="IQ92" s="40"/>
      <c r="IR92" s="40"/>
      <c r="IS92" s="40"/>
      <c r="IT92" s="40"/>
      <c r="IU92" s="40"/>
      <c r="IV92" s="40"/>
      <c r="IW92" s="40"/>
      <c r="IX92" s="40"/>
      <c r="IY92" s="40"/>
      <c r="IZ92" s="40"/>
      <c r="JA92" s="40"/>
      <c r="JB92" s="40"/>
      <c r="JC92" s="40"/>
      <c r="JD92" s="40"/>
      <c r="JE92" s="40"/>
      <c r="JF92" s="40"/>
      <c r="JG92" s="40"/>
      <c r="JH92" s="40"/>
      <c r="JI92" s="40"/>
      <c r="JJ92" s="40"/>
      <c r="JK92" s="40"/>
      <c r="JL92" s="40"/>
      <c r="JM92" s="40"/>
      <c r="JN92" s="40"/>
      <c r="JO92" s="40"/>
      <c r="JP92" s="40"/>
      <c r="JQ92" s="40"/>
      <c r="JR92" s="40"/>
      <c r="JS92" s="40"/>
      <c r="JT92" s="40"/>
      <c r="JU92" s="40"/>
      <c r="JV92" s="40"/>
      <c r="JW92" s="40"/>
      <c r="JX92" s="40"/>
      <c r="JY92" s="40"/>
      <c r="JZ92" s="40"/>
      <c r="KA92" s="40"/>
      <c r="KB92" s="40"/>
      <c r="KC92" s="40"/>
      <c r="KD92" s="40"/>
      <c r="KE92" s="40"/>
      <c r="KF92" s="40"/>
      <c r="KG92" s="40"/>
      <c r="KH92" s="40"/>
      <c r="KI92" s="40"/>
      <c r="KJ92" s="40"/>
      <c r="KK92" s="40"/>
      <c r="KL92" s="40"/>
      <c r="KM92" s="40"/>
      <c r="KN92" s="40"/>
      <c r="KO92" s="40"/>
      <c r="KP92" s="40"/>
      <c r="KQ92" s="40"/>
      <c r="KR92" s="40"/>
      <c r="KS92" s="40"/>
      <c r="KT92" s="40"/>
      <c r="KU92" s="40"/>
      <c r="KV92" s="40"/>
      <c r="KW92" s="40"/>
      <c r="KX92" s="40"/>
      <c r="KY92" s="40"/>
      <c r="KZ92" s="40"/>
      <c r="LA92" s="40"/>
      <c r="LB92" s="40"/>
      <c r="LC92" s="40"/>
      <c r="LD92" s="40"/>
      <c r="LE92" s="40"/>
      <c r="LF92" s="40"/>
      <c r="LG92" s="40"/>
      <c r="LH92" s="40"/>
      <c r="LI92" s="40"/>
      <c r="LJ92" s="40"/>
      <c r="LK92" s="40"/>
      <c r="LL92" s="40"/>
      <c r="LM92" s="40"/>
      <c r="LN92" s="40"/>
      <c r="LO92" s="40"/>
      <c r="LP92" s="40"/>
      <c r="LQ92" s="40"/>
      <c r="LR92" s="40"/>
      <c r="LS92" s="40"/>
      <c r="LT92" s="40"/>
      <c r="LU92" s="40"/>
      <c r="LV92" s="40"/>
      <c r="LW92" s="40"/>
      <c r="LX92" s="40"/>
      <c r="LY92" s="40"/>
      <c r="LZ92" s="40"/>
      <c r="MA92" s="40"/>
      <c r="MB92" s="40"/>
      <c r="MC92" s="40"/>
      <c r="MD92" s="40"/>
      <c r="ME92" s="40"/>
      <c r="MF92" s="40"/>
      <c r="MG92" s="40"/>
      <c r="MH92" s="40"/>
      <c r="MI92" s="40"/>
      <c r="MJ92" s="40"/>
      <c r="MK92" s="40"/>
      <c r="ML92" s="40"/>
      <c r="MM92" s="40"/>
      <c r="MN92" s="40"/>
      <c r="MO92" s="40"/>
      <c r="MP92" s="40"/>
      <c r="MQ92" s="40"/>
      <c r="MR92" s="40"/>
      <c r="MS92" s="40"/>
      <c r="MT92" s="40"/>
      <c r="MU92" s="40"/>
      <c r="MV92" s="40"/>
      <c r="MW92" s="40"/>
      <c r="MX92" s="40"/>
      <c r="MY92" s="40"/>
      <c r="MZ92" s="40"/>
      <c r="NA92" s="40"/>
      <c r="NB92" s="40"/>
      <c r="NC92" s="40"/>
      <c r="ND92" s="40"/>
      <c r="NE92" s="40"/>
      <c r="NF92" s="40"/>
      <c r="NG92" s="40"/>
      <c r="NH92" s="40"/>
      <c r="NI92" s="40"/>
      <c r="NJ92" s="40"/>
      <c r="NK92" s="40"/>
      <c r="NL92" s="40"/>
      <c r="NM92" s="40"/>
      <c r="NN92" s="40"/>
      <c r="NO92" s="40"/>
      <c r="NP92" s="40"/>
      <c r="NQ92" s="40"/>
      <c r="NR92" s="40"/>
      <c r="NS92" s="40"/>
      <c r="NT92" s="40"/>
      <c r="NU92" s="40"/>
      <c r="NV92" s="40"/>
      <c r="NW92" s="40"/>
      <c r="NX92" s="40"/>
      <c r="NY92" s="40"/>
      <c r="NZ92" s="40"/>
      <c r="OA92" s="40"/>
      <c r="OB92" s="40"/>
      <c r="OC92" s="40"/>
    </row>
    <row r="93" spans="2:393" ht="25.15" customHeight="1" x14ac:dyDescent="0.25">
      <c r="B93" s="81" t="str">
        <f t="shared" si="444"/>
        <v/>
      </c>
      <c r="C93" s="33"/>
      <c r="D93" s="82" t="str">
        <f>IFERROR(VLOOKUP(C93,Tabla_Equipos[],2,FALSE),"")</f>
        <v/>
      </c>
      <c r="E93" s="43"/>
      <c r="F93" s="30"/>
      <c r="G93" s="27"/>
      <c r="H93" s="130" t="str">
        <f>IFERROR(VLOOKUP(C93,Tabla_Equipos[],5,FALSE),"")</f>
        <v/>
      </c>
      <c r="I93" s="130" t="str">
        <f t="shared" si="447"/>
        <v/>
      </c>
      <c r="J93" s="27"/>
      <c r="K93" s="83" t="str">
        <f t="shared" ca="1" si="448"/>
        <v/>
      </c>
      <c r="L93" s="84" t="str" cm="1">
        <f t="array" aca="1" ref="L93" ca="1">IFERROR(SUM((($W$9:$OC$9&gt;=$F93)*(MOD($W$9:$OC$9-$F93,$K93)+1)=1)*1),"")</f>
        <v/>
      </c>
      <c r="M93" s="85" t="str">
        <f t="shared" ca="1" si="454"/>
        <v/>
      </c>
      <c r="N93" s="86" t="str">
        <f t="shared" ca="1" si="454"/>
        <v/>
      </c>
      <c r="O93" s="87" t="str">
        <f t="shared" ca="1" si="454"/>
        <v/>
      </c>
      <c r="P93" s="88" t="str">
        <f t="shared" ca="1" si="449"/>
        <v/>
      </c>
      <c r="Q93" s="89" t="str">
        <f t="shared" ca="1" si="450"/>
        <v/>
      </c>
      <c r="R93" s="89" t="str">
        <f t="shared" ca="1" si="451"/>
        <v/>
      </c>
      <c r="S93" s="90" t="str" cm="1">
        <f t="array" aca="1" ref="S93" ca="1">IFERROR(INDEX($W$9:$OC$9,MATCH("P",W93:OC93,0)),IFERROR(INDEX($W$9:$OC$9,1,MATCH(M93+O93+1,($W$9:$OC$9&gt;=$F93)*(QUOTIENT($W$9:$OC$9-$F93,$K93)+1),0)),""))</f>
        <v/>
      </c>
      <c r="T93" s="91" t="str">
        <f t="shared" ca="1" si="452"/>
        <v/>
      </c>
      <c r="U93" s="91" t="str">
        <f t="shared" si="453"/>
        <v/>
      </c>
      <c r="V93" s="21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  <c r="DL93" s="40"/>
      <c r="DM93" s="40"/>
      <c r="DN93" s="40"/>
      <c r="DO93" s="40"/>
      <c r="DP93" s="40"/>
      <c r="DQ93" s="40"/>
      <c r="DR93" s="40"/>
      <c r="DS93" s="40"/>
      <c r="DT93" s="40"/>
      <c r="DU93" s="40"/>
      <c r="DV93" s="40"/>
      <c r="DW93" s="40"/>
      <c r="DX93" s="40"/>
      <c r="DY93" s="40"/>
      <c r="DZ93" s="40"/>
      <c r="EA93" s="40"/>
      <c r="EB93" s="40"/>
      <c r="EC93" s="40"/>
      <c r="ED93" s="40"/>
      <c r="EE93" s="40"/>
      <c r="EF93" s="40"/>
      <c r="EG93" s="40"/>
      <c r="EH93" s="40"/>
      <c r="EI93" s="40"/>
      <c r="EJ93" s="40"/>
      <c r="EK93" s="40"/>
      <c r="EL93" s="40"/>
      <c r="EM93" s="40"/>
      <c r="EN93" s="40"/>
      <c r="EO93" s="40"/>
      <c r="EP93" s="40"/>
      <c r="EQ93" s="40"/>
      <c r="ER93" s="40"/>
      <c r="ES93" s="40"/>
      <c r="ET93" s="40"/>
      <c r="EU93" s="40"/>
      <c r="EV93" s="40"/>
      <c r="EW93" s="40"/>
      <c r="EX93" s="40"/>
      <c r="EY93" s="40"/>
      <c r="EZ93" s="40"/>
      <c r="FA93" s="40"/>
      <c r="FB93" s="40"/>
      <c r="FC93" s="40"/>
      <c r="FD93" s="40"/>
      <c r="FE93" s="40"/>
      <c r="FF93" s="40"/>
      <c r="FG93" s="40"/>
      <c r="FH93" s="40"/>
      <c r="FI93" s="40"/>
      <c r="FJ93" s="40"/>
      <c r="FK93" s="40"/>
      <c r="FL93" s="40"/>
      <c r="FM93" s="40"/>
      <c r="FN93" s="40"/>
      <c r="FO93" s="40"/>
      <c r="FP93" s="40"/>
      <c r="FQ93" s="40"/>
      <c r="FR93" s="40"/>
      <c r="FS93" s="40"/>
      <c r="FT93" s="40"/>
      <c r="FU93" s="40"/>
      <c r="FV93" s="40"/>
      <c r="FW93" s="40"/>
      <c r="FX93" s="40"/>
      <c r="FY93" s="40"/>
      <c r="FZ93" s="40"/>
      <c r="GA93" s="40"/>
      <c r="GB93" s="40"/>
      <c r="GC93" s="40"/>
      <c r="GD93" s="40"/>
      <c r="GE93" s="40"/>
      <c r="GF93" s="40"/>
      <c r="GG93" s="40"/>
      <c r="GH93" s="40"/>
      <c r="GI93" s="40"/>
      <c r="GJ93" s="40"/>
      <c r="GK93" s="40"/>
      <c r="GL93" s="40"/>
      <c r="GM93" s="40"/>
      <c r="GN93" s="40"/>
      <c r="GO93" s="40"/>
      <c r="GP93" s="40"/>
      <c r="GQ93" s="40"/>
      <c r="GR93" s="40"/>
      <c r="GS93" s="40"/>
      <c r="GT93" s="40"/>
      <c r="GU93" s="40"/>
      <c r="GV93" s="40"/>
      <c r="GW93" s="40"/>
      <c r="GX93" s="40"/>
      <c r="GY93" s="40"/>
      <c r="GZ93" s="40"/>
      <c r="HA93" s="40"/>
      <c r="HB93" s="40"/>
      <c r="HC93" s="40"/>
      <c r="HD93" s="40"/>
      <c r="HE93" s="40"/>
      <c r="HF93" s="40"/>
      <c r="HG93" s="40"/>
      <c r="HH93" s="40"/>
      <c r="HI93" s="40"/>
      <c r="HJ93" s="40"/>
      <c r="HK93" s="40"/>
      <c r="HL93" s="40"/>
      <c r="HM93" s="40"/>
      <c r="HN93" s="40"/>
      <c r="HO93" s="40"/>
      <c r="HP93" s="40"/>
      <c r="HQ93" s="40"/>
      <c r="HR93" s="40"/>
      <c r="HS93" s="40"/>
      <c r="HT93" s="40"/>
      <c r="HU93" s="40"/>
      <c r="HV93" s="40"/>
      <c r="HW93" s="40"/>
      <c r="HX93" s="40"/>
      <c r="HY93" s="40"/>
      <c r="HZ93" s="40"/>
      <c r="IA93" s="40"/>
      <c r="IB93" s="40"/>
      <c r="IC93" s="40"/>
      <c r="ID93" s="40"/>
      <c r="IE93" s="40"/>
      <c r="IF93" s="40"/>
      <c r="IG93" s="40"/>
      <c r="IH93" s="40"/>
      <c r="II93" s="40"/>
      <c r="IJ93" s="40"/>
      <c r="IK93" s="40"/>
      <c r="IL93" s="40"/>
      <c r="IM93" s="40"/>
      <c r="IN93" s="40"/>
      <c r="IO93" s="40"/>
      <c r="IP93" s="40"/>
      <c r="IQ93" s="40"/>
      <c r="IR93" s="40"/>
      <c r="IS93" s="40"/>
      <c r="IT93" s="40"/>
      <c r="IU93" s="40"/>
      <c r="IV93" s="40"/>
      <c r="IW93" s="40"/>
      <c r="IX93" s="40"/>
      <c r="IY93" s="40"/>
      <c r="IZ93" s="40"/>
      <c r="JA93" s="40"/>
      <c r="JB93" s="40"/>
      <c r="JC93" s="40"/>
      <c r="JD93" s="40"/>
      <c r="JE93" s="40"/>
      <c r="JF93" s="40"/>
      <c r="JG93" s="40"/>
      <c r="JH93" s="40"/>
      <c r="JI93" s="40"/>
      <c r="JJ93" s="40"/>
      <c r="JK93" s="40"/>
      <c r="JL93" s="40"/>
      <c r="JM93" s="40"/>
      <c r="JN93" s="40"/>
      <c r="JO93" s="40"/>
      <c r="JP93" s="40"/>
      <c r="JQ93" s="40"/>
      <c r="JR93" s="40"/>
      <c r="JS93" s="40"/>
      <c r="JT93" s="40"/>
      <c r="JU93" s="40"/>
      <c r="JV93" s="40"/>
      <c r="JW93" s="40"/>
      <c r="JX93" s="40"/>
      <c r="JY93" s="40"/>
      <c r="JZ93" s="40"/>
      <c r="KA93" s="40"/>
      <c r="KB93" s="40"/>
      <c r="KC93" s="40"/>
      <c r="KD93" s="40"/>
      <c r="KE93" s="40"/>
      <c r="KF93" s="40"/>
      <c r="KG93" s="40"/>
      <c r="KH93" s="40"/>
      <c r="KI93" s="40"/>
      <c r="KJ93" s="40"/>
      <c r="KK93" s="40"/>
      <c r="KL93" s="40"/>
      <c r="KM93" s="40"/>
      <c r="KN93" s="40"/>
      <c r="KO93" s="40"/>
      <c r="KP93" s="40"/>
      <c r="KQ93" s="40"/>
      <c r="KR93" s="40"/>
      <c r="KS93" s="40"/>
      <c r="KT93" s="40"/>
      <c r="KU93" s="40"/>
      <c r="KV93" s="40"/>
      <c r="KW93" s="40"/>
      <c r="KX93" s="40"/>
      <c r="KY93" s="40"/>
      <c r="KZ93" s="40"/>
      <c r="LA93" s="40"/>
      <c r="LB93" s="40"/>
      <c r="LC93" s="40"/>
      <c r="LD93" s="40"/>
      <c r="LE93" s="40"/>
      <c r="LF93" s="40"/>
      <c r="LG93" s="40"/>
      <c r="LH93" s="40"/>
      <c r="LI93" s="40"/>
      <c r="LJ93" s="40"/>
      <c r="LK93" s="40"/>
      <c r="LL93" s="40"/>
      <c r="LM93" s="40"/>
      <c r="LN93" s="40"/>
      <c r="LO93" s="40"/>
      <c r="LP93" s="40"/>
      <c r="LQ93" s="40"/>
      <c r="LR93" s="40"/>
      <c r="LS93" s="40"/>
      <c r="LT93" s="40"/>
      <c r="LU93" s="40"/>
      <c r="LV93" s="40"/>
      <c r="LW93" s="40"/>
      <c r="LX93" s="40"/>
      <c r="LY93" s="40"/>
      <c r="LZ93" s="40"/>
      <c r="MA93" s="40"/>
      <c r="MB93" s="40"/>
      <c r="MC93" s="40"/>
      <c r="MD93" s="40"/>
      <c r="ME93" s="40"/>
      <c r="MF93" s="40"/>
      <c r="MG93" s="40"/>
      <c r="MH93" s="40"/>
      <c r="MI93" s="40"/>
      <c r="MJ93" s="40"/>
      <c r="MK93" s="40"/>
      <c r="ML93" s="40"/>
      <c r="MM93" s="40"/>
      <c r="MN93" s="40"/>
      <c r="MO93" s="40"/>
      <c r="MP93" s="40"/>
      <c r="MQ93" s="40"/>
      <c r="MR93" s="40"/>
      <c r="MS93" s="40"/>
      <c r="MT93" s="40"/>
      <c r="MU93" s="40"/>
      <c r="MV93" s="40"/>
      <c r="MW93" s="40"/>
      <c r="MX93" s="40"/>
      <c r="MY93" s="40"/>
      <c r="MZ93" s="40"/>
      <c r="NA93" s="40"/>
      <c r="NB93" s="40"/>
      <c r="NC93" s="40"/>
      <c r="ND93" s="40"/>
      <c r="NE93" s="40"/>
      <c r="NF93" s="40"/>
      <c r="NG93" s="40"/>
      <c r="NH93" s="40"/>
      <c r="NI93" s="40"/>
      <c r="NJ93" s="40"/>
      <c r="NK93" s="40"/>
      <c r="NL93" s="40"/>
      <c r="NM93" s="40"/>
      <c r="NN93" s="40"/>
      <c r="NO93" s="40"/>
      <c r="NP93" s="40"/>
      <c r="NQ93" s="40"/>
      <c r="NR93" s="40"/>
      <c r="NS93" s="40"/>
      <c r="NT93" s="40"/>
      <c r="NU93" s="40"/>
      <c r="NV93" s="40"/>
      <c r="NW93" s="40"/>
      <c r="NX93" s="40"/>
      <c r="NY93" s="40"/>
      <c r="NZ93" s="40"/>
      <c r="OA93" s="40"/>
      <c r="OB93" s="40"/>
      <c r="OC93" s="40"/>
    </row>
    <row r="94" spans="2:393" ht="25.15" customHeight="1" x14ac:dyDescent="0.25">
      <c r="B94" s="81" t="str">
        <f t="shared" si="444"/>
        <v/>
      </c>
      <c r="C94" s="33"/>
      <c r="D94" s="82" t="str">
        <f>IFERROR(VLOOKUP(C94,Tabla_Equipos[],2,FALSE),"")</f>
        <v/>
      </c>
      <c r="E94" s="43"/>
      <c r="F94" s="30"/>
      <c r="G94" s="27"/>
      <c r="H94" s="130" t="str">
        <f>IFERROR(VLOOKUP(C94,Tabla_Equipos[],5,FALSE),"")</f>
        <v/>
      </c>
      <c r="I94" s="130" t="str">
        <f t="shared" si="447"/>
        <v/>
      </c>
      <c r="J94" s="27"/>
      <c r="K94" s="83" t="str">
        <f t="shared" ca="1" si="448"/>
        <v/>
      </c>
      <c r="L94" s="84" t="str" cm="1">
        <f t="array" aca="1" ref="L94" ca="1">IFERROR(SUM((($W$9:$OC$9&gt;=$F94)*(MOD($W$9:$OC$9-$F94,$K94)+1)=1)*1),"")</f>
        <v/>
      </c>
      <c r="M94" s="85" t="str">
        <f t="shared" ca="1" si="454"/>
        <v/>
      </c>
      <c r="N94" s="86" t="str">
        <f t="shared" ca="1" si="454"/>
        <v/>
      </c>
      <c r="O94" s="87" t="str">
        <f t="shared" ca="1" si="454"/>
        <v/>
      </c>
      <c r="P94" s="88" t="str">
        <f t="shared" ca="1" si="449"/>
        <v/>
      </c>
      <c r="Q94" s="89" t="str">
        <f t="shared" ca="1" si="450"/>
        <v/>
      </c>
      <c r="R94" s="89" t="str">
        <f t="shared" ca="1" si="451"/>
        <v/>
      </c>
      <c r="S94" s="90" t="str" cm="1">
        <f t="array" aca="1" ref="S94" ca="1">IFERROR(INDEX($W$9:$OC$9,MATCH("P",W94:OC94,0)),IFERROR(INDEX($W$9:$OC$9,1,MATCH(M94+O94+1,($W$9:$OC$9&gt;=$F94)*(QUOTIENT($W$9:$OC$9-$F94,$K94)+1),0)),""))</f>
        <v/>
      </c>
      <c r="T94" s="91" t="str">
        <f t="shared" ca="1" si="452"/>
        <v/>
      </c>
      <c r="U94" s="91" t="str">
        <f t="shared" si="453"/>
        <v/>
      </c>
      <c r="V94" s="21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0"/>
      <c r="ES94" s="40"/>
      <c r="ET94" s="40"/>
      <c r="EU94" s="40"/>
      <c r="EV94" s="40"/>
      <c r="EW94" s="40"/>
      <c r="EX94" s="40"/>
      <c r="EY94" s="40"/>
      <c r="EZ94" s="40"/>
      <c r="FA94" s="40"/>
      <c r="FB94" s="40"/>
      <c r="FC94" s="40"/>
      <c r="FD94" s="40"/>
      <c r="FE94" s="40"/>
      <c r="FF94" s="40"/>
      <c r="FG94" s="40"/>
      <c r="FH94" s="40"/>
      <c r="FI94" s="40"/>
      <c r="FJ94" s="40"/>
      <c r="FK94" s="40"/>
      <c r="FL94" s="40"/>
      <c r="FM94" s="40"/>
      <c r="FN94" s="40"/>
      <c r="FO94" s="40"/>
      <c r="FP94" s="40"/>
      <c r="FQ94" s="40"/>
      <c r="FR94" s="40"/>
      <c r="FS94" s="40"/>
      <c r="FT94" s="40"/>
      <c r="FU94" s="40"/>
      <c r="FV94" s="40"/>
      <c r="FW94" s="40"/>
      <c r="FX94" s="40"/>
      <c r="FY94" s="40"/>
      <c r="FZ94" s="40"/>
      <c r="GA94" s="40"/>
      <c r="GB94" s="40"/>
      <c r="GC94" s="40"/>
      <c r="GD94" s="40"/>
      <c r="GE94" s="40"/>
      <c r="GF94" s="40"/>
      <c r="GG94" s="40"/>
      <c r="GH94" s="40"/>
      <c r="GI94" s="40"/>
      <c r="GJ94" s="40"/>
      <c r="GK94" s="40"/>
      <c r="GL94" s="40"/>
      <c r="GM94" s="40"/>
      <c r="GN94" s="40"/>
      <c r="GO94" s="40"/>
      <c r="GP94" s="40"/>
      <c r="GQ94" s="40"/>
      <c r="GR94" s="40"/>
      <c r="GS94" s="40"/>
      <c r="GT94" s="40"/>
      <c r="GU94" s="40"/>
      <c r="GV94" s="40"/>
      <c r="GW94" s="40"/>
      <c r="GX94" s="40"/>
      <c r="GY94" s="40"/>
      <c r="GZ94" s="40"/>
      <c r="HA94" s="40"/>
      <c r="HB94" s="40"/>
      <c r="HC94" s="40"/>
      <c r="HD94" s="40"/>
      <c r="HE94" s="40"/>
      <c r="HF94" s="40"/>
      <c r="HG94" s="40"/>
      <c r="HH94" s="40"/>
      <c r="HI94" s="40"/>
      <c r="HJ94" s="40"/>
      <c r="HK94" s="40"/>
      <c r="HL94" s="40"/>
      <c r="HM94" s="40"/>
      <c r="HN94" s="40"/>
      <c r="HO94" s="40"/>
      <c r="HP94" s="40"/>
      <c r="HQ94" s="40"/>
      <c r="HR94" s="40"/>
      <c r="HS94" s="40"/>
      <c r="HT94" s="40"/>
      <c r="HU94" s="40"/>
      <c r="HV94" s="40"/>
      <c r="HW94" s="40"/>
      <c r="HX94" s="40"/>
      <c r="HY94" s="40"/>
      <c r="HZ94" s="40"/>
      <c r="IA94" s="40"/>
      <c r="IB94" s="40"/>
      <c r="IC94" s="40"/>
      <c r="ID94" s="40"/>
      <c r="IE94" s="40"/>
      <c r="IF94" s="40"/>
      <c r="IG94" s="40"/>
      <c r="IH94" s="40"/>
      <c r="II94" s="40"/>
      <c r="IJ94" s="40"/>
      <c r="IK94" s="40"/>
      <c r="IL94" s="40"/>
      <c r="IM94" s="40"/>
      <c r="IN94" s="40"/>
      <c r="IO94" s="40"/>
      <c r="IP94" s="40"/>
      <c r="IQ94" s="40"/>
      <c r="IR94" s="40"/>
      <c r="IS94" s="40"/>
      <c r="IT94" s="40"/>
      <c r="IU94" s="40"/>
      <c r="IV94" s="40"/>
      <c r="IW94" s="40"/>
      <c r="IX94" s="40"/>
      <c r="IY94" s="40"/>
      <c r="IZ94" s="40"/>
      <c r="JA94" s="40"/>
      <c r="JB94" s="40"/>
      <c r="JC94" s="40"/>
      <c r="JD94" s="40"/>
      <c r="JE94" s="40"/>
      <c r="JF94" s="40"/>
      <c r="JG94" s="40"/>
      <c r="JH94" s="40"/>
      <c r="JI94" s="40"/>
      <c r="JJ94" s="40"/>
      <c r="JK94" s="40"/>
      <c r="JL94" s="40"/>
      <c r="JM94" s="40"/>
      <c r="JN94" s="40"/>
      <c r="JO94" s="40"/>
      <c r="JP94" s="40"/>
      <c r="JQ94" s="40"/>
      <c r="JR94" s="40"/>
      <c r="JS94" s="40"/>
      <c r="JT94" s="40"/>
      <c r="JU94" s="40"/>
      <c r="JV94" s="40"/>
      <c r="JW94" s="40"/>
      <c r="JX94" s="40"/>
      <c r="JY94" s="40"/>
      <c r="JZ94" s="40"/>
      <c r="KA94" s="40"/>
      <c r="KB94" s="40"/>
      <c r="KC94" s="40"/>
      <c r="KD94" s="40"/>
      <c r="KE94" s="40"/>
      <c r="KF94" s="40"/>
      <c r="KG94" s="40"/>
      <c r="KH94" s="40"/>
      <c r="KI94" s="40"/>
      <c r="KJ94" s="40"/>
      <c r="KK94" s="40"/>
      <c r="KL94" s="40"/>
      <c r="KM94" s="40"/>
      <c r="KN94" s="40"/>
      <c r="KO94" s="40"/>
      <c r="KP94" s="40"/>
      <c r="KQ94" s="40"/>
      <c r="KR94" s="40"/>
      <c r="KS94" s="40"/>
      <c r="KT94" s="40"/>
      <c r="KU94" s="40"/>
      <c r="KV94" s="40"/>
      <c r="KW94" s="40"/>
      <c r="KX94" s="40"/>
      <c r="KY94" s="40"/>
      <c r="KZ94" s="40"/>
      <c r="LA94" s="40"/>
      <c r="LB94" s="40"/>
      <c r="LC94" s="40"/>
      <c r="LD94" s="40"/>
      <c r="LE94" s="40"/>
      <c r="LF94" s="40"/>
      <c r="LG94" s="40"/>
      <c r="LH94" s="40"/>
      <c r="LI94" s="40"/>
      <c r="LJ94" s="40"/>
      <c r="LK94" s="40"/>
      <c r="LL94" s="40"/>
      <c r="LM94" s="40"/>
      <c r="LN94" s="40"/>
      <c r="LO94" s="40"/>
      <c r="LP94" s="40"/>
      <c r="LQ94" s="40"/>
      <c r="LR94" s="40"/>
      <c r="LS94" s="40"/>
      <c r="LT94" s="40"/>
      <c r="LU94" s="40"/>
      <c r="LV94" s="40"/>
      <c r="LW94" s="40"/>
      <c r="LX94" s="40"/>
      <c r="LY94" s="40"/>
      <c r="LZ94" s="40"/>
      <c r="MA94" s="40"/>
      <c r="MB94" s="40"/>
      <c r="MC94" s="40"/>
      <c r="MD94" s="40"/>
      <c r="ME94" s="40"/>
      <c r="MF94" s="40"/>
      <c r="MG94" s="40"/>
      <c r="MH94" s="40"/>
      <c r="MI94" s="40"/>
      <c r="MJ94" s="40"/>
      <c r="MK94" s="40"/>
      <c r="ML94" s="40"/>
      <c r="MM94" s="40"/>
      <c r="MN94" s="40"/>
      <c r="MO94" s="40"/>
      <c r="MP94" s="40"/>
      <c r="MQ94" s="40"/>
      <c r="MR94" s="40"/>
      <c r="MS94" s="40"/>
      <c r="MT94" s="40"/>
      <c r="MU94" s="40"/>
      <c r="MV94" s="40"/>
      <c r="MW94" s="40"/>
      <c r="MX94" s="40"/>
      <c r="MY94" s="40"/>
      <c r="MZ94" s="40"/>
      <c r="NA94" s="40"/>
      <c r="NB94" s="40"/>
      <c r="NC94" s="40"/>
      <c r="ND94" s="40"/>
      <c r="NE94" s="40"/>
      <c r="NF94" s="40"/>
      <c r="NG94" s="40"/>
      <c r="NH94" s="40"/>
      <c r="NI94" s="40"/>
      <c r="NJ94" s="40"/>
      <c r="NK94" s="40"/>
      <c r="NL94" s="40"/>
      <c r="NM94" s="40"/>
      <c r="NN94" s="40"/>
      <c r="NO94" s="40"/>
      <c r="NP94" s="40"/>
      <c r="NQ94" s="40"/>
      <c r="NR94" s="40"/>
      <c r="NS94" s="40"/>
      <c r="NT94" s="40"/>
      <c r="NU94" s="40"/>
      <c r="NV94" s="40"/>
      <c r="NW94" s="40"/>
      <c r="NX94" s="40"/>
      <c r="NY94" s="40"/>
      <c r="NZ94" s="40"/>
      <c r="OA94" s="40"/>
      <c r="OB94" s="40"/>
      <c r="OC94" s="40"/>
    </row>
    <row r="95" spans="2:393" ht="25.15" customHeight="1" x14ac:dyDescent="0.25">
      <c r="B95" s="81" t="str">
        <f t="shared" si="444"/>
        <v/>
      </c>
      <c r="C95" s="33"/>
      <c r="D95" s="82" t="str">
        <f>IFERROR(VLOOKUP(C95,Tabla_Equipos[],2,FALSE),"")</f>
        <v/>
      </c>
      <c r="E95" s="43"/>
      <c r="F95" s="30"/>
      <c r="G95" s="27"/>
      <c r="H95" s="130" t="str">
        <f>IFERROR(VLOOKUP(C95,Tabla_Equipos[],5,FALSE),"")</f>
        <v/>
      </c>
      <c r="I95" s="130" t="str">
        <f t="shared" si="447"/>
        <v/>
      </c>
      <c r="J95" s="27"/>
      <c r="K95" s="83" t="str">
        <f t="shared" ca="1" si="448"/>
        <v/>
      </c>
      <c r="L95" s="84" t="str" cm="1">
        <f t="array" aca="1" ref="L95" ca="1">IFERROR(SUM((($W$9:$OC$9&gt;=$F95)*(MOD($W$9:$OC$9-$F95,$K95)+1)=1)*1),"")</f>
        <v/>
      </c>
      <c r="M95" s="85" t="str">
        <f t="shared" ca="1" si="454"/>
        <v/>
      </c>
      <c r="N95" s="86" t="str">
        <f t="shared" ca="1" si="454"/>
        <v/>
      </c>
      <c r="O95" s="87" t="str">
        <f t="shared" ca="1" si="454"/>
        <v/>
      </c>
      <c r="P95" s="88" t="str">
        <f t="shared" ca="1" si="449"/>
        <v/>
      </c>
      <c r="Q95" s="89" t="str">
        <f t="shared" ca="1" si="450"/>
        <v/>
      </c>
      <c r="R95" s="89" t="str">
        <f t="shared" ca="1" si="451"/>
        <v/>
      </c>
      <c r="S95" s="90" t="str" cm="1">
        <f t="array" aca="1" ref="S95" ca="1">IFERROR(INDEX($W$9:$OC$9,MATCH("P",W95:OC95,0)),IFERROR(INDEX($W$9:$OC$9,1,MATCH(M95+O95+1,($W$9:$OC$9&gt;=$F95)*(QUOTIENT($W$9:$OC$9-$F95,$K95)+1),0)),""))</f>
        <v/>
      </c>
      <c r="T95" s="91" t="str">
        <f t="shared" ca="1" si="452"/>
        <v/>
      </c>
      <c r="U95" s="91" t="str">
        <f t="shared" si="453"/>
        <v/>
      </c>
      <c r="V95" s="21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  <c r="DL95" s="40"/>
      <c r="DM95" s="40"/>
      <c r="DN95" s="40"/>
      <c r="DO95" s="40"/>
      <c r="DP95" s="40"/>
      <c r="DQ95" s="40"/>
      <c r="DR95" s="40"/>
      <c r="DS95" s="40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40"/>
      <c r="EK95" s="40"/>
      <c r="EL95" s="40"/>
      <c r="EM95" s="40"/>
      <c r="EN95" s="40"/>
      <c r="EO95" s="40"/>
      <c r="EP95" s="40"/>
      <c r="EQ95" s="40"/>
      <c r="ER95" s="40"/>
      <c r="ES95" s="40"/>
      <c r="ET95" s="40"/>
      <c r="EU95" s="40"/>
      <c r="EV95" s="40"/>
      <c r="EW95" s="40"/>
      <c r="EX95" s="40"/>
      <c r="EY95" s="40"/>
      <c r="EZ95" s="40"/>
      <c r="FA95" s="40"/>
      <c r="FB95" s="40"/>
      <c r="FC95" s="40"/>
      <c r="FD95" s="40"/>
      <c r="FE95" s="40"/>
      <c r="FF95" s="40"/>
      <c r="FG95" s="40"/>
      <c r="FH95" s="40"/>
      <c r="FI95" s="40"/>
      <c r="FJ95" s="40"/>
      <c r="FK95" s="40"/>
      <c r="FL95" s="40"/>
      <c r="FM95" s="40"/>
      <c r="FN95" s="40"/>
      <c r="FO95" s="40"/>
      <c r="FP95" s="40"/>
      <c r="FQ95" s="40"/>
      <c r="FR95" s="40"/>
      <c r="FS95" s="40"/>
      <c r="FT95" s="40"/>
      <c r="FU95" s="40"/>
      <c r="FV95" s="40"/>
      <c r="FW95" s="40"/>
      <c r="FX95" s="40"/>
      <c r="FY95" s="40"/>
      <c r="FZ95" s="40"/>
      <c r="GA95" s="40"/>
      <c r="GB95" s="40"/>
      <c r="GC95" s="40"/>
      <c r="GD95" s="40"/>
      <c r="GE95" s="40"/>
      <c r="GF95" s="40"/>
      <c r="GG95" s="40"/>
      <c r="GH95" s="40"/>
      <c r="GI95" s="40"/>
      <c r="GJ95" s="40"/>
      <c r="GK95" s="40"/>
      <c r="GL95" s="40"/>
      <c r="GM95" s="40"/>
      <c r="GN95" s="40"/>
      <c r="GO95" s="40"/>
      <c r="GP95" s="40"/>
      <c r="GQ95" s="40"/>
      <c r="GR95" s="40"/>
      <c r="GS95" s="40"/>
      <c r="GT95" s="40"/>
      <c r="GU95" s="40"/>
      <c r="GV95" s="40"/>
      <c r="GW95" s="40"/>
      <c r="GX95" s="40"/>
      <c r="GY95" s="40"/>
      <c r="GZ95" s="40"/>
      <c r="HA95" s="40"/>
      <c r="HB95" s="40"/>
      <c r="HC95" s="40"/>
      <c r="HD95" s="40"/>
      <c r="HE95" s="40"/>
      <c r="HF95" s="40"/>
      <c r="HG95" s="40"/>
      <c r="HH95" s="40"/>
      <c r="HI95" s="40"/>
      <c r="HJ95" s="40"/>
      <c r="HK95" s="40"/>
      <c r="HL95" s="40"/>
      <c r="HM95" s="40"/>
      <c r="HN95" s="40"/>
      <c r="HO95" s="40"/>
      <c r="HP95" s="40"/>
      <c r="HQ95" s="40"/>
      <c r="HR95" s="40"/>
      <c r="HS95" s="40"/>
      <c r="HT95" s="40"/>
      <c r="HU95" s="40"/>
      <c r="HV95" s="40"/>
      <c r="HW95" s="40"/>
      <c r="HX95" s="40"/>
      <c r="HY95" s="40"/>
      <c r="HZ95" s="40"/>
      <c r="IA95" s="40"/>
      <c r="IB95" s="40"/>
      <c r="IC95" s="40"/>
      <c r="ID95" s="40"/>
      <c r="IE95" s="40"/>
      <c r="IF95" s="40"/>
      <c r="IG95" s="40"/>
      <c r="IH95" s="40"/>
      <c r="II95" s="40"/>
      <c r="IJ95" s="40"/>
      <c r="IK95" s="40"/>
      <c r="IL95" s="40"/>
      <c r="IM95" s="40"/>
      <c r="IN95" s="40"/>
      <c r="IO95" s="40"/>
      <c r="IP95" s="40"/>
      <c r="IQ95" s="40"/>
      <c r="IR95" s="40"/>
      <c r="IS95" s="40"/>
      <c r="IT95" s="40"/>
      <c r="IU95" s="40"/>
      <c r="IV95" s="40"/>
      <c r="IW95" s="40"/>
      <c r="IX95" s="40"/>
      <c r="IY95" s="40"/>
      <c r="IZ95" s="40"/>
      <c r="JA95" s="40"/>
      <c r="JB95" s="40"/>
      <c r="JC95" s="40"/>
      <c r="JD95" s="40"/>
      <c r="JE95" s="40"/>
      <c r="JF95" s="40"/>
      <c r="JG95" s="40"/>
      <c r="JH95" s="40"/>
      <c r="JI95" s="40"/>
      <c r="JJ95" s="40"/>
      <c r="JK95" s="40"/>
      <c r="JL95" s="40"/>
      <c r="JM95" s="40"/>
      <c r="JN95" s="40"/>
      <c r="JO95" s="40"/>
      <c r="JP95" s="40"/>
      <c r="JQ95" s="40"/>
      <c r="JR95" s="40"/>
      <c r="JS95" s="40"/>
      <c r="JT95" s="40"/>
      <c r="JU95" s="40"/>
      <c r="JV95" s="40"/>
      <c r="JW95" s="40"/>
      <c r="JX95" s="40"/>
      <c r="JY95" s="40"/>
      <c r="JZ95" s="40"/>
      <c r="KA95" s="40"/>
      <c r="KB95" s="40"/>
      <c r="KC95" s="40"/>
      <c r="KD95" s="40"/>
      <c r="KE95" s="40"/>
      <c r="KF95" s="40"/>
      <c r="KG95" s="40"/>
      <c r="KH95" s="40"/>
      <c r="KI95" s="40"/>
      <c r="KJ95" s="40"/>
      <c r="KK95" s="40"/>
      <c r="KL95" s="40"/>
      <c r="KM95" s="40"/>
      <c r="KN95" s="40"/>
      <c r="KO95" s="40"/>
      <c r="KP95" s="40"/>
      <c r="KQ95" s="40"/>
      <c r="KR95" s="40"/>
      <c r="KS95" s="40"/>
      <c r="KT95" s="40"/>
      <c r="KU95" s="40"/>
      <c r="KV95" s="40"/>
      <c r="KW95" s="40"/>
      <c r="KX95" s="40"/>
      <c r="KY95" s="40"/>
      <c r="KZ95" s="40"/>
      <c r="LA95" s="40"/>
      <c r="LB95" s="40"/>
      <c r="LC95" s="40"/>
      <c r="LD95" s="40"/>
      <c r="LE95" s="40"/>
      <c r="LF95" s="40"/>
      <c r="LG95" s="40"/>
      <c r="LH95" s="40"/>
      <c r="LI95" s="40"/>
      <c r="LJ95" s="40"/>
      <c r="LK95" s="40"/>
      <c r="LL95" s="40"/>
      <c r="LM95" s="40"/>
      <c r="LN95" s="40"/>
      <c r="LO95" s="40"/>
      <c r="LP95" s="40"/>
      <c r="LQ95" s="40"/>
      <c r="LR95" s="40"/>
      <c r="LS95" s="40"/>
      <c r="LT95" s="40"/>
      <c r="LU95" s="40"/>
      <c r="LV95" s="40"/>
      <c r="LW95" s="40"/>
      <c r="LX95" s="40"/>
      <c r="LY95" s="40"/>
      <c r="LZ95" s="40"/>
      <c r="MA95" s="40"/>
      <c r="MB95" s="40"/>
      <c r="MC95" s="40"/>
      <c r="MD95" s="40"/>
      <c r="ME95" s="40"/>
      <c r="MF95" s="40"/>
      <c r="MG95" s="40"/>
      <c r="MH95" s="40"/>
      <c r="MI95" s="40"/>
      <c r="MJ95" s="40"/>
      <c r="MK95" s="40"/>
      <c r="ML95" s="40"/>
      <c r="MM95" s="40"/>
      <c r="MN95" s="40"/>
      <c r="MO95" s="40"/>
      <c r="MP95" s="40"/>
      <c r="MQ95" s="40"/>
      <c r="MR95" s="40"/>
      <c r="MS95" s="40"/>
      <c r="MT95" s="40"/>
      <c r="MU95" s="40"/>
      <c r="MV95" s="40"/>
      <c r="MW95" s="40"/>
      <c r="MX95" s="40"/>
      <c r="MY95" s="40"/>
      <c r="MZ95" s="40"/>
      <c r="NA95" s="40"/>
      <c r="NB95" s="40"/>
      <c r="NC95" s="40"/>
      <c r="ND95" s="40"/>
      <c r="NE95" s="40"/>
      <c r="NF95" s="40"/>
      <c r="NG95" s="40"/>
      <c r="NH95" s="40"/>
      <c r="NI95" s="40"/>
      <c r="NJ95" s="40"/>
      <c r="NK95" s="40"/>
      <c r="NL95" s="40"/>
      <c r="NM95" s="40"/>
      <c r="NN95" s="40"/>
      <c r="NO95" s="40"/>
      <c r="NP95" s="40"/>
      <c r="NQ95" s="40"/>
      <c r="NR95" s="40"/>
      <c r="NS95" s="40"/>
      <c r="NT95" s="40"/>
      <c r="NU95" s="40"/>
      <c r="NV95" s="40"/>
      <c r="NW95" s="40"/>
      <c r="NX95" s="40"/>
      <c r="NY95" s="40"/>
      <c r="NZ95" s="40"/>
      <c r="OA95" s="40"/>
      <c r="OB95" s="40"/>
      <c r="OC95" s="40"/>
    </row>
    <row r="96" spans="2:393" ht="25.15" customHeight="1" x14ac:dyDescent="0.25">
      <c r="B96" s="81" t="str">
        <f t="shared" si="444"/>
        <v/>
      </c>
      <c r="C96" s="33"/>
      <c r="D96" s="82" t="str">
        <f>IFERROR(VLOOKUP(C96,Tabla_Equipos[],2,FALSE),"")</f>
        <v/>
      </c>
      <c r="E96" s="43"/>
      <c r="F96" s="30"/>
      <c r="G96" s="27"/>
      <c r="H96" s="130" t="str">
        <f>IFERROR(VLOOKUP(C96,Tabla_Equipos[],5,FALSE),"")</f>
        <v/>
      </c>
      <c r="I96" s="130" t="str">
        <f t="shared" si="447"/>
        <v/>
      </c>
      <c r="J96" s="27"/>
      <c r="K96" s="83" t="str">
        <f t="shared" ca="1" si="448"/>
        <v/>
      </c>
      <c r="L96" s="84" t="str" cm="1">
        <f t="array" aca="1" ref="L96" ca="1">IFERROR(SUM((($W$9:$OC$9&gt;=$F96)*(MOD($W$9:$OC$9-$F96,$K96)+1)=1)*1),"")</f>
        <v/>
      </c>
      <c r="M96" s="85" t="str">
        <f t="shared" ca="1" si="454"/>
        <v/>
      </c>
      <c r="N96" s="86" t="str">
        <f t="shared" ca="1" si="454"/>
        <v/>
      </c>
      <c r="O96" s="87" t="str">
        <f t="shared" ca="1" si="454"/>
        <v/>
      </c>
      <c r="P96" s="88" t="str">
        <f t="shared" ca="1" si="449"/>
        <v/>
      </c>
      <c r="Q96" s="89" t="str">
        <f t="shared" ca="1" si="450"/>
        <v/>
      </c>
      <c r="R96" s="89" t="str">
        <f t="shared" ca="1" si="451"/>
        <v/>
      </c>
      <c r="S96" s="90" t="str" cm="1">
        <f t="array" aca="1" ref="S96" ca="1">IFERROR(INDEX($W$9:$OC$9,MATCH("P",W96:OC96,0)),IFERROR(INDEX($W$9:$OC$9,1,MATCH(M96+O96+1,($W$9:$OC$9&gt;=$F96)*(QUOTIENT($W$9:$OC$9-$F96,$K96)+1),0)),""))</f>
        <v/>
      </c>
      <c r="T96" s="91" t="str">
        <f t="shared" ca="1" si="452"/>
        <v/>
      </c>
      <c r="U96" s="91" t="str">
        <f t="shared" si="453"/>
        <v/>
      </c>
      <c r="V96" s="21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40"/>
      <c r="FK96" s="40"/>
      <c r="FL96" s="40"/>
      <c r="FM96" s="40"/>
      <c r="FN96" s="40"/>
      <c r="FO96" s="40"/>
      <c r="FP96" s="40"/>
      <c r="FQ96" s="40"/>
      <c r="FR96" s="40"/>
      <c r="FS96" s="40"/>
      <c r="FT96" s="40"/>
      <c r="FU96" s="40"/>
      <c r="FV96" s="40"/>
      <c r="FW96" s="40"/>
      <c r="FX96" s="40"/>
      <c r="FY96" s="40"/>
      <c r="FZ96" s="40"/>
      <c r="GA96" s="40"/>
      <c r="GB96" s="40"/>
      <c r="GC96" s="40"/>
      <c r="GD96" s="40"/>
      <c r="GE96" s="40"/>
      <c r="GF96" s="40"/>
      <c r="GG96" s="40"/>
      <c r="GH96" s="40"/>
      <c r="GI96" s="40"/>
      <c r="GJ96" s="40"/>
      <c r="GK96" s="40"/>
      <c r="GL96" s="40"/>
      <c r="GM96" s="40"/>
      <c r="GN96" s="40"/>
      <c r="GO96" s="40"/>
      <c r="GP96" s="40"/>
      <c r="GQ96" s="40"/>
      <c r="GR96" s="40"/>
      <c r="GS96" s="40"/>
      <c r="GT96" s="40"/>
      <c r="GU96" s="40"/>
      <c r="GV96" s="40"/>
      <c r="GW96" s="40"/>
      <c r="GX96" s="40"/>
      <c r="GY96" s="40"/>
      <c r="GZ96" s="40"/>
      <c r="HA96" s="40"/>
      <c r="HB96" s="40"/>
      <c r="HC96" s="40"/>
      <c r="HD96" s="40"/>
      <c r="HE96" s="40"/>
      <c r="HF96" s="40"/>
      <c r="HG96" s="40"/>
      <c r="HH96" s="40"/>
      <c r="HI96" s="40"/>
      <c r="HJ96" s="40"/>
      <c r="HK96" s="40"/>
      <c r="HL96" s="40"/>
      <c r="HM96" s="40"/>
      <c r="HN96" s="40"/>
      <c r="HO96" s="40"/>
      <c r="HP96" s="40"/>
      <c r="HQ96" s="40"/>
      <c r="HR96" s="40"/>
      <c r="HS96" s="40"/>
      <c r="HT96" s="40"/>
      <c r="HU96" s="40"/>
      <c r="HV96" s="40"/>
      <c r="HW96" s="40"/>
      <c r="HX96" s="40"/>
      <c r="HY96" s="40"/>
      <c r="HZ96" s="40"/>
      <c r="IA96" s="40"/>
      <c r="IB96" s="40"/>
      <c r="IC96" s="40"/>
      <c r="ID96" s="40"/>
      <c r="IE96" s="40"/>
      <c r="IF96" s="40"/>
      <c r="IG96" s="40"/>
      <c r="IH96" s="40"/>
      <c r="II96" s="40"/>
      <c r="IJ96" s="40"/>
      <c r="IK96" s="40"/>
      <c r="IL96" s="40"/>
      <c r="IM96" s="40"/>
      <c r="IN96" s="40"/>
      <c r="IO96" s="40"/>
      <c r="IP96" s="40"/>
      <c r="IQ96" s="40"/>
      <c r="IR96" s="40"/>
      <c r="IS96" s="40"/>
      <c r="IT96" s="40"/>
      <c r="IU96" s="40"/>
      <c r="IV96" s="40"/>
      <c r="IW96" s="40"/>
      <c r="IX96" s="40"/>
      <c r="IY96" s="40"/>
      <c r="IZ96" s="40"/>
      <c r="JA96" s="40"/>
      <c r="JB96" s="40"/>
      <c r="JC96" s="40"/>
      <c r="JD96" s="40"/>
      <c r="JE96" s="40"/>
      <c r="JF96" s="40"/>
      <c r="JG96" s="40"/>
      <c r="JH96" s="40"/>
      <c r="JI96" s="40"/>
      <c r="JJ96" s="40"/>
      <c r="JK96" s="40"/>
      <c r="JL96" s="40"/>
      <c r="JM96" s="40"/>
      <c r="JN96" s="40"/>
      <c r="JO96" s="40"/>
      <c r="JP96" s="40"/>
      <c r="JQ96" s="40"/>
      <c r="JR96" s="40"/>
      <c r="JS96" s="40"/>
      <c r="JT96" s="40"/>
      <c r="JU96" s="40"/>
      <c r="JV96" s="40"/>
      <c r="JW96" s="40"/>
      <c r="JX96" s="40"/>
      <c r="JY96" s="40"/>
      <c r="JZ96" s="40"/>
      <c r="KA96" s="40"/>
      <c r="KB96" s="40"/>
      <c r="KC96" s="40"/>
      <c r="KD96" s="40"/>
      <c r="KE96" s="40"/>
      <c r="KF96" s="40"/>
      <c r="KG96" s="40"/>
      <c r="KH96" s="40"/>
      <c r="KI96" s="40"/>
      <c r="KJ96" s="40"/>
      <c r="KK96" s="40"/>
      <c r="KL96" s="40"/>
      <c r="KM96" s="40"/>
      <c r="KN96" s="40"/>
      <c r="KO96" s="40"/>
      <c r="KP96" s="40"/>
      <c r="KQ96" s="40"/>
      <c r="KR96" s="40"/>
      <c r="KS96" s="40"/>
      <c r="KT96" s="40"/>
      <c r="KU96" s="40"/>
      <c r="KV96" s="40"/>
      <c r="KW96" s="40"/>
      <c r="KX96" s="40"/>
      <c r="KY96" s="40"/>
      <c r="KZ96" s="40"/>
      <c r="LA96" s="40"/>
      <c r="LB96" s="40"/>
      <c r="LC96" s="40"/>
      <c r="LD96" s="40"/>
      <c r="LE96" s="40"/>
      <c r="LF96" s="40"/>
      <c r="LG96" s="40"/>
      <c r="LH96" s="40"/>
      <c r="LI96" s="40"/>
      <c r="LJ96" s="40"/>
      <c r="LK96" s="40"/>
      <c r="LL96" s="40"/>
      <c r="LM96" s="40"/>
      <c r="LN96" s="40"/>
      <c r="LO96" s="40"/>
      <c r="LP96" s="40"/>
      <c r="LQ96" s="40"/>
      <c r="LR96" s="40"/>
      <c r="LS96" s="40"/>
      <c r="LT96" s="40"/>
      <c r="LU96" s="40"/>
      <c r="LV96" s="40"/>
      <c r="LW96" s="40"/>
      <c r="LX96" s="40"/>
      <c r="LY96" s="40"/>
      <c r="LZ96" s="40"/>
      <c r="MA96" s="40"/>
      <c r="MB96" s="40"/>
      <c r="MC96" s="40"/>
      <c r="MD96" s="40"/>
      <c r="ME96" s="40"/>
      <c r="MF96" s="40"/>
      <c r="MG96" s="40"/>
      <c r="MH96" s="40"/>
      <c r="MI96" s="40"/>
      <c r="MJ96" s="40"/>
      <c r="MK96" s="40"/>
      <c r="ML96" s="40"/>
      <c r="MM96" s="40"/>
      <c r="MN96" s="40"/>
      <c r="MO96" s="40"/>
      <c r="MP96" s="40"/>
      <c r="MQ96" s="40"/>
      <c r="MR96" s="40"/>
      <c r="MS96" s="40"/>
      <c r="MT96" s="40"/>
      <c r="MU96" s="40"/>
      <c r="MV96" s="40"/>
      <c r="MW96" s="40"/>
      <c r="MX96" s="40"/>
      <c r="MY96" s="40"/>
      <c r="MZ96" s="40"/>
      <c r="NA96" s="40"/>
      <c r="NB96" s="40"/>
      <c r="NC96" s="40"/>
      <c r="ND96" s="40"/>
      <c r="NE96" s="40"/>
      <c r="NF96" s="40"/>
      <c r="NG96" s="40"/>
      <c r="NH96" s="40"/>
      <c r="NI96" s="40"/>
      <c r="NJ96" s="40"/>
      <c r="NK96" s="40"/>
      <c r="NL96" s="40"/>
      <c r="NM96" s="40"/>
      <c r="NN96" s="40"/>
      <c r="NO96" s="40"/>
      <c r="NP96" s="40"/>
      <c r="NQ96" s="40"/>
      <c r="NR96" s="40"/>
      <c r="NS96" s="40"/>
      <c r="NT96" s="40"/>
      <c r="NU96" s="40"/>
      <c r="NV96" s="40"/>
      <c r="NW96" s="40"/>
      <c r="NX96" s="40"/>
      <c r="NY96" s="40"/>
      <c r="NZ96" s="40"/>
      <c r="OA96" s="40"/>
      <c r="OB96" s="40"/>
      <c r="OC96" s="40"/>
    </row>
    <row r="97" spans="2:393" ht="25.15" customHeight="1" x14ac:dyDescent="0.25">
      <c r="B97" s="81" t="str">
        <f t="shared" si="444"/>
        <v/>
      </c>
      <c r="C97" s="33"/>
      <c r="D97" s="82" t="str">
        <f>IFERROR(VLOOKUP(C97,Tabla_Equipos[],2,FALSE),"")</f>
        <v/>
      </c>
      <c r="E97" s="43"/>
      <c r="F97" s="30"/>
      <c r="G97" s="27"/>
      <c r="H97" s="130" t="str">
        <f>IFERROR(VLOOKUP(C97,Tabla_Equipos[],5,FALSE),"")</f>
        <v/>
      </c>
      <c r="I97" s="130" t="str">
        <f t="shared" si="447"/>
        <v/>
      </c>
      <c r="J97" s="27"/>
      <c r="K97" s="83" t="str">
        <f t="shared" ca="1" si="448"/>
        <v/>
      </c>
      <c r="L97" s="84" t="str" cm="1">
        <f t="array" aca="1" ref="L97" ca="1">IFERROR(SUM((($W$9:$OC$9&gt;=$F97)*(MOD($W$9:$OC$9-$F97,$K97)+1)=1)*1),"")</f>
        <v/>
      </c>
      <c r="M97" s="85" t="str">
        <f t="shared" ca="1" si="454"/>
        <v/>
      </c>
      <c r="N97" s="86" t="str">
        <f t="shared" ca="1" si="454"/>
        <v/>
      </c>
      <c r="O97" s="87" t="str">
        <f t="shared" ca="1" si="454"/>
        <v/>
      </c>
      <c r="P97" s="88" t="str">
        <f t="shared" ca="1" si="449"/>
        <v/>
      </c>
      <c r="Q97" s="89" t="str">
        <f t="shared" ca="1" si="450"/>
        <v/>
      </c>
      <c r="R97" s="89" t="str">
        <f t="shared" ca="1" si="451"/>
        <v/>
      </c>
      <c r="S97" s="90" t="str" cm="1">
        <f t="array" aca="1" ref="S97" ca="1">IFERROR(INDEX($W$9:$OC$9,MATCH("P",W97:OC97,0)),IFERROR(INDEX($W$9:$OC$9,1,MATCH(M97+O97+1,($W$9:$OC$9&gt;=$F97)*(QUOTIENT($W$9:$OC$9-$F97,$K97)+1),0)),""))</f>
        <v/>
      </c>
      <c r="T97" s="91" t="str">
        <f t="shared" ca="1" si="452"/>
        <v/>
      </c>
      <c r="U97" s="91" t="str">
        <f t="shared" si="453"/>
        <v/>
      </c>
      <c r="V97" s="21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40"/>
      <c r="DO97" s="40"/>
      <c r="DP97" s="40"/>
      <c r="DQ97" s="40"/>
      <c r="DR97" s="40"/>
      <c r="DS97" s="40"/>
      <c r="DT97" s="40"/>
      <c r="DU97" s="40"/>
      <c r="DV97" s="40"/>
      <c r="DW97" s="40"/>
      <c r="DX97" s="40"/>
      <c r="DY97" s="40"/>
      <c r="DZ97" s="40"/>
      <c r="EA97" s="40"/>
      <c r="EB97" s="40"/>
      <c r="EC97" s="40"/>
      <c r="ED97" s="40"/>
      <c r="EE97" s="40"/>
      <c r="EF97" s="40"/>
      <c r="EG97" s="40"/>
      <c r="EH97" s="40"/>
      <c r="EI97" s="40"/>
      <c r="EJ97" s="40"/>
      <c r="EK97" s="40"/>
      <c r="EL97" s="40"/>
      <c r="EM97" s="40"/>
      <c r="EN97" s="40"/>
      <c r="EO97" s="40"/>
      <c r="EP97" s="40"/>
      <c r="EQ97" s="40"/>
      <c r="ER97" s="40"/>
      <c r="ES97" s="40"/>
      <c r="ET97" s="40"/>
      <c r="EU97" s="40"/>
      <c r="EV97" s="40"/>
      <c r="EW97" s="40"/>
      <c r="EX97" s="40"/>
      <c r="EY97" s="40"/>
      <c r="EZ97" s="40"/>
      <c r="FA97" s="40"/>
      <c r="FB97" s="40"/>
      <c r="FC97" s="40"/>
      <c r="FD97" s="40"/>
      <c r="FE97" s="40"/>
      <c r="FF97" s="40"/>
      <c r="FG97" s="40"/>
      <c r="FH97" s="40"/>
      <c r="FI97" s="40"/>
      <c r="FJ97" s="40"/>
      <c r="FK97" s="40"/>
      <c r="FL97" s="40"/>
      <c r="FM97" s="40"/>
      <c r="FN97" s="40"/>
      <c r="FO97" s="40"/>
      <c r="FP97" s="40"/>
      <c r="FQ97" s="40"/>
      <c r="FR97" s="40"/>
      <c r="FS97" s="40"/>
      <c r="FT97" s="40"/>
      <c r="FU97" s="40"/>
      <c r="FV97" s="40"/>
      <c r="FW97" s="40"/>
      <c r="FX97" s="40"/>
      <c r="FY97" s="40"/>
      <c r="FZ97" s="40"/>
      <c r="GA97" s="40"/>
      <c r="GB97" s="40"/>
      <c r="GC97" s="40"/>
      <c r="GD97" s="40"/>
      <c r="GE97" s="40"/>
      <c r="GF97" s="40"/>
      <c r="GG97" s="40"/>
      <c r="GH97" s="40"/>
      <c r="GI97" s="40"/>
      <c r="GJ97" s="40"/>
      <c r="GK97" s="40"/>
      <c r="GL97" s="40"/>
      <c r="GM97" s="40"/>
      <c r="GN97" s="40"/>
      <c r="GO97" s="40"/>
      <c r="GP97" s="40"/>
      <c r="GQ97" s="40"/>
      <c r="GR97" s="40"/>
      <c r="GS97" s="40"/>
      <c r="GT97" s="40"/>
      <c r="GU97" s="40"/>
      <c r="GV97" s="40"/>
      <c r="GW97" s="40"/>
      <c r="GX97" s="40"/>
      <c r="GY97" s="40"/>
      <c r="GZ97" s="40"/>
      <c r="HA97" s="40"/>
      <c r="HB97" s="40"/>
      <c r="HC97" s="40"/>
      <c r="HD97" s="40"/>
      <c r="HE97" s="40"/>
      <c r="HF97" s="40"/>
      <c r="HG97" s="40"/>
      <c r="HH97" s="40"/>
      <c r="HI97" s="40"/>
      <c r="HJ97" s="40"/>
      <c r="HK97" s="40"/>
      <c r="HL97" s="40"/>
      <c r="HM97" s="40"/>
      <c r="HN97" s="40"/>
      <c r="HO97" s="40"/>
      <c r="HP97" s="40"/>
      <c r="HQ97" s="40"/>
      <c r="HR97" s="40"/>
      <c r="HS97" s="40"/>
      <c r="HT97" s="40"/>
      <c r="HU97" s="40"/>
      <c r="HV97" s="40"/>
      <c r="HW97" s="40"/>
      <c r="HX97" s="40"/>
      <c r="HY97" s="40"/>
      <c r="HZ97" s="40"/>
      <c r="IA97" s="40"/>
      <c r="IB97" s="40"/>
      <c r="IC97" s="40"/>
      <c r="ID97" s="40"/>
      <c r="IE97" s="40"/>
      <c r="IF97" s="40"/>
      <c r="IG97" s="40"/>
      <c r="IH97" s="40"/>
      <c r="II97" s="40"/>
      <c r="IJ97" s="40"/>
      <c r="IK97" s="40"/>
      <c r="IL97" s="40"/>
      <c r="IM97" s="40"/>
      <c r="IN97" s="40"/>
      <c r="IO97" s="40"/>
      <c r="IP97" s="40"/>
      <c r="IQ97" s="40"/>
      <c r="IR97" s="40"/>
      <c r="IS97" s="40"/>
      <c r="IT97" s="40"/>
      <c r="IU97" s="40"/>
      <c r="IV97" s="40"/>
      <c r="IW97" s="40"/>
      <c r="IX97" s="40"/>
      <c r="IY97" s="40"/>
      <c r="IZ97" s="40"/>
      <c r="JA97" s="40"/>
      <c r="JB97" s="40"/>
      <c r="JC97" s="40"/>
      <c r="JD97" s="40"/>
      <c r="JE97" s="40"/>
      <c r="JF97" s="40"/>
      <c r="JG97" s="40"/>
      <c r="JH97" s="40"/>
      <c r="JI97" s="40"/>
      <c r="JJ97" s="40"/>
      <c r="JK97" s="40"/>
      <c r="JL97" s="40"/>
      <c r="JM97" s="40"/>
      <c r="JN97" s="40"/>
      <c r="JO97" s="40"/>
      <c r="JP97" s="40"/>
      <c r="JQ97" s="40"/>
      <c r="JR97" s="40"/>
      <c r="JS97" s="40"/>
      <c r="JT97" s="40"/>
      <c r="JU97" s="40"/>
      <c r="JV97" s="40"/>
      <c r="JW97" s="40"/>
      <c r="JX97" s="40"/>
      <c r="JY97" s="40"/>
      <c r="JZ97" s="40"/>
      <c r="KA97" s="40"/>
      <c r="KB97" s="40"/>
      <c r="KC97" s="40"/>
      <c r="KD97" s="40"/>
      <c r="KE97" s="40"/>
      <c r="KF97" s="40"/>
      <c r="KG97" s="40"/>
      <c r="KH97" s="40"/>
      <c r="KI97" s="40"/>
      <c r="KJ97" s="40"/>
      <c r="KK97" s="40"/>
      <c r="KL97" s="40"/>
      <c r="KM97" s="40"/>
      <c r="KN97" s="40"/>
      <c r="KO97" s="40"/>
      <c r="KP97" s="40"/>
      <c r="KQ97" s="40"/>
      <c r="KR97" s="40"/>
      <c r="KS97" s="40"/>
      <c r="KT97" s="40"/>
      <c r="KU97" s="40"/>
      <c r="KV97" s="40"/>
      <c r="KW97" s="40"/>
      <c r="KX97" s="40"/>
      <c r="KY97" s="40"/>
      <c r="KZ97" s="40"/>
      <c r="LA97" s="40"/>
      <c r="LB97" s="40"/>
      <c r="LC97" s="40"/>
      <c r="LD97" s="40"/>
      <c r="LE97" s="40"/>
      <c r="LF97" s="40"/>
      <c r="LG97" s="40"/>
      <c r="LH97" s="40"/>
      <c r="LI97" s="40"/>
      <c r="LJ97" s="40"/>
      <c r="LK97" s="40"/>
      <c r="LL97" s="40"/>
      <c r="LM97" s="40"/>
      <c r="LN97" s="40"/>
      <c r="LO97" s="40"/>
      <c r="LP97" s="40"/>
      <c r="LQ97" s="40"/>
      <c r="LR97" s="40"/>
      <c r="LS97" s="40"/>
      <c r="LT97" s="40"/>
      <c r="LU97" s="40"/>
      <c r="LV97" s="40"/>
      <c r="LW97" s="40"/>
      <c r="LX97" s="40"/>
      <c r="LY97" s="40"/>
      <c r="LZ97" s="40"/>
      <c r="MA97" s="40"/>
      <c r="MB97" s="40"/>
      <c r="MC97" s="40"/>
      <c r="MD97" s="40"/>
      <c r="ME97" s="40"/>
      <c r="MF97" s="40"/>
      <c r="MG97" s="40"/>
      <c r="MH97" s="40"/>
      <c r="MI97" s="40"/>
      <c r="MJ97" s="40"/>
      <c r="MK97" s="40"/>
      <c r="ML97" s="40"/>
      <c r="MM97" s="40"/>
      <c r="MN97" s="40"/>
      <c r="MO97" s="40"/>
      <c r="MP97" s="40"/>
      <c r="MQ97" s="40"/>
      <c r="MR97" s="40"/>
      <c r="MS97" s="40"/>
      <c r="MT97" s="40"/>
      <c r="MU97" s="40"/>
      <c r="MV97" s="40"/>
      <c r="MW97" s="40"/>
      <c r="MX97" s="40"/>
      <c r="MY97" s="40"/>
      <c r="MZ97" s="40"/>
      <c r="NA97" s="40"/>
      <c r="NB97" s="40"/>
      <c r="NC97" s="40"/>
      <c r="ND97" s="40"/>
      <c r="NE97" s="40"/>
      <c r="NF97" s="40"/>
      <c r="NG97" s="40"/>
      <c r="NH97" s="40"/>
      <c r="NI97" s="40"/>
      <c r="NJ97" s="40"/>
      <c r="NK97" s="40"/>
      <c r="NL97" s="40"/>
      <c r="NM97" s="40"/>
      <c r="NN97" s="40"/>
      <c r="NO97" s="40"/>
      <c r="NP97" s="40"/>
      <c r="NQ97" s="40"/>
      <c r="NR97" s="40"/>
      <c r="NS97" s="40"/>
      <c r="NT97" s="40"/>
      <c r="NU97" s="40"/>
      <c r="NV97" s="40"/>
      <c r="NW97" s="40"/>
      <c r="NX97" s="40"/>
      <c r="NY97" s="40"/>
      <c r="NZ97" s="40"/>
      <c r="OA97" s="40"/>
      <c r="OB97" s="40"/>
      <c r="OC97" s="40"/>
    </row>
    <row r="98" spans="2:393" ht="25.15" customHeight="1" x14ac:dyDescent="0.25">
      <c r="B98" s="81" t="str">
        <f t="shared" si="444"/>
        <v/>
      </c>
      <c r="C98" s="33"/>
      <c r="D98" s="82" t="str">
        <f>IFERROR(VLOOKUP(C98,Tabla_Equipos[],2,FALSE),"")</f>
        <v/>
      </c>
      <c r="E98" s="43"/>
      <c r="F98" s="30"/>
      <c r="G98" s="27"/>
      <c r="H98" s="130" t="str">
        <f>IFERROR(VLOOKUP(C98,Tabla_Equipos[],5,FALSE),"")</f>
        <v/>
      </c>
      <c r="I98" s="130" t="str">
        <f t="shared" si="447"/>
        <v/>
      </c>
      <c r="J98" s="27"/>
      <c r="K98" s="83" t="str">
        <f t="shared" ca="1" si="448"/>
        <v/>
      </c>
      <c r="L98" s="84" t="str" cm="1">
        <f t="array" aca="1" ref="L98" ca="1">IFERROR(SUM((($W$9:$OC$9&gt;=$F98)*(MOD($W$9:$OC$9-$F98,$K98)+1)=1)*1),"")</f>
        <v/>
      </c>
      <c r="M98" s="85" t="str">
        <f t="shared" ca="1" si="454"/>
        <v/>
      </c>
      <c r="N98" s="86" t="str">
        <f t="shared" ca="1" si="454"/>
        <v/>
      </c>
      <c r="O98" s="87" t="str">
        <f t="shared" ca="1" si="454"/>
        <v/>
      </c>
      <c r="P98" s="88" t="str">
        <f t="shared" ca="1" si="449"/>
        <v/>
      </c>
      <c r="Q98" s="89" t="str">
        <f t="shared" ca="1" si="450"/>
        <v/>
      </c>
      <c r="R98" s="89" t="str">
        <f t="shared" ca="1" si="451"/>
        <v/>
      </c>
      <c r="S98" s="90" t="str" cm="1">
        <f t="array" aca="1" ref="S98" ca="1">IFERROR(INDEX($W$9:$OC$9,MATCH("P",W98:OC98,0)),IFERROR(INDEX($W$9:$OC$9,1,MATCH(M98+O98+1,($W$9:$OC$9&gt;=$F98)*(QUOTIENT($W$9:$OC$9-$F98,$K98)+1),0)),""))</f>
        <v/>
      </c>
      <c r="T98" s="91" t="str">
        <f t="shared" ca="1" si="452"/>
        <v/>
      </c>
      <c r="U98" s="91" t="str">
        <f t="shared" si="453"/>
        <v/>
      </c>
      <c r="V98" s="21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  <c r="DD98" s="40"/>
      <c r="DE98" s="40"/>
      <c r="DF98" s="40"/>
      <c r="DG98" s="40"/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40"/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40"/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40"/>
      <c r="ET98" s="40"/>
      <c r="EU98" s="40"/>
      <c r="EV98" s="40"/>
      <c r="EW98" s="40"/>
      <c r="EX98" s="40"/>
      <c r="EY98" s="40"/>
      <c r="EZ98" s="40"/>
      <c r="FA98" s="40"/>
      <c r="FB98" s="40"/>
      <c r="FC98" s="40"/>
      <c r="FD98" s="40"/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  <c r="KO98" s="40"/>
      <c r="KP98" s="40"/>
      <c r="KQ98" s="40"/>
      <c r="KR98" s="40"/>
      <c r="KS98" s="40"/>
      <c r="KT98" s="40"/>
      <c r="KU98" s="40"/>
      <c r="KV98" s="40"/>
      <c r="KW98" s="40"/>
      <c r="KX98" s="40"/>
      <c r="KY98" s="40"/>
      <c r="KZ98" s="40"/>
      <c r="LA98" s="40"/>
      <c r="LB98" s="40"/>
      <c r="LC98" s="40"/>
      <c r="LD98" s="40"/>
      <c r="LE98" s="40"/>
      <c r="LF98" s="40"/>
      <c r="LG98" s="40"/>
      <c r="LH98" s="40"/>
      <c r="LI98" s="40"/>
      <c r="LJ98" s="40"/>
      <c r="LK98" s="40"/>
      <c r="LL98" s="40"/>
      <c r="LM98" s="40"/>
      <c r="LN98" s="40"/>
      <c r="LO98" s="40"/>
      <c r="LP98" s="40"/>
      <c r="LQ98" s="40"/>
      <c r="LR98" s="40"/>
      <c r="LS98" s="40"/>
      <c r="LT98" s="40"/>
      <c r="LU98" s="40"/>
      <c r="LV98" s="40"/>
      <c r="LW98" s="40"/>
      <c r="LX98" s="40"/>
      <c r="LY98" s="40"/>
      <c r="LZ98" s="40"/>
      <c r="MA98" s="40"/>
      <c r="MB98" s="40"/>
      <c r="MC98" s="40"/>
      <c r="MD98" s="40"/>
      <c r="ME98" s="40"/>
      <c r="MF98" s="40"/>
      <c r="MG98" s="40"/>
      <c r="MH98" s="40"/>
      <c r="MI98" s="40"/>
      <c r="MJ98" s="40"/>
      <c r="MK98" s="40"/>
      <c r="ML98" s="40"/>
      <c r="MM98" s="40"/>
      <c r="MN98" s="40"/>
      <c r="MO98" s="40"/>
      <c r="MP98" s="40"/>
      <c r="MQ98" s="40"/>
      <c r="MR98" s="40"/>
      <c r="MS98" s="40"/>
      <c r="MT98" s="40"/>
      <c r="MU98" s="40"/>
      <c r="MV98" s="40"/>
      <c r="MW98" s="40"/>
      <c r="MX98" s="40"/>
      <c r="MY98" s="40"/>
      <c r="MZ98" s="40"/>
      <c r="NA98" s="40"/>
      <c r="NB98" s="40"/>
      <c r="NC98" s="40"/>
      <c r="ND98" s="40"/>
      <c r="NE98" s="40"/>
      <c r="NF98" s="40"/>
      <c r="NG98" s="40"/>
      <c r="NH98" s="40"/>
      <c r="NI98" s="40"/>
      <c r="NJ98" s="40"/>
      <c r="NK98" s="40"/>
      <c r="NL98" s="40"/>
      <c r="NM98" s="40"/>
      <c r="NN98" s="40"/>
      <c r="NO98" s="40"/>
      <c r="NP98" s="40"/>
      <c r="NQ98" s="40"/>
      <c r="NR98" s="40"/>
      <c r="NS98" s="40"/>
      <c r="NT98" s="40"/>
      <c r="NU98" s="40"/>
      <c r="NV98" s="40"/>
      <c r="NW98" s="40"/>
      <c r="NX98" s="40"/>
      <c r="NY98" s="40"/>
      <c r="NZ98" s="40"/>
      <c r="OA98" s="40"/>
      <c r="OB98" s="40"/>
      <c r="OC98" s="40"/>
    </row>
    <row r="99" spans="2:393" ht="25.15" customHeight="1" x14ac:dyDescent="0.25">
      <c r="B99" s="81" t="str">
        <f t="shared" si="444"/>
        <v/>
      </c>
      <c r="C99" s="33"/>
      <c r="D99" s="82" t="str">
        <f>IFERROR(VLOOKUP(C99,Tabla_Equipos[],2,FALSE),"")</f>
        <v/>
      </c>
      <c r="E99" s="43"/>
      <c r="F99" s="30"/>
      <c r="G99" s="27"/>
      <c r="H99" s="130" t="str">
        <f>IFERROR(VLOOKUP(C99,Tabla_Equipos[],5,FALSE),"")</f>
        <v/>
      </c>
      <c r="I99" s="130" t="str">
        <f t="shared" si="447"/>
        <v/>
      </c>
      <c r="J99" s="27"/>
      <c r="K99" s="83" t="str">
        <f t="shared" ca="1" si="448"/>
        <v/>
      </c>
      <c r="L99" s="84" t="str" cm="1">
        <f t="array" aca="1" ref="L99" ca="1">IFERROR(SUM((($W$9:$OC$9&gt;=$F99)*(MOD($W$9:$OC$9-$F99,$K99)+1)=1)*1),"")</f>
        <v/>
      </c>
      <c r="M99" s="85" t="str">
        <f t="shared" ca="1" si="454"/>
        <v/>
      </c>
      <c r="N99" s="86" t="str">
        <f t="shared" ca="1" si="454"/>
        <v/>
      </c>
      <c r="O99" s="87" t="str">
        <f t="shared" ca="1" si="454"/>
        <v/>
      </c>
      <c r="P99" s="88" t="str">
        <f t="shared" ca="1" si="449"/>
        <v/>
      </c>
      <c r="Q99" s="89" t="str">
        <f t="shared" ca="1" si="450"/>
        <v/>
      </c>
      <c r="R99" s="89" t="str">
        <f t="shared" ca="1" si="451"/>
        <v/>
      </c>
      <c r="S99" s="90" t="str" cm="1">
        <f t="array" aca="1" ref="S99" ca="1">IFERROR(INDEX($W$9:$OC$9,MATCH("P",W99:OC99,0)),IFERROR(INDEX($W$9:$OC$9,1,MATCH(M99+O99+1,($W$9:$OC$9&gt;=$F99)*(QUOTIENT($W$9:$OC$9-$F99,$K99)+1),0)),""))</f>
        <v/>
      </c>
      <c r="T99" s="91" t="str">
        <f t="shared" ca="1" si="452"/>
        <v/>
      </c>
      <c r="U99" s="91" t="str">
        <f t="shared" si="453"/>
        <v/>
      </c>
      <c r="V99" s="21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40"/>
      <c r="GA99" s="40"/>
      <c r="GB99" s="40"/>
      <c r="GC99" s="40"/>
      <c r="GD99" s="40"/>
      <c r="GE99" s="40"/>
      <c r="GF99" s="40"/>
      <c r="GG99" s="40"/>
      <c r="GH99" s="40"/>
      <c r="GI99" s="40"/>
      <c r="GJ99" s="40"/>
      <c r="GK99" s="40"/>
      <c r="GL99" s="40"/>
      <c r="GM99" s="40"/>
      <c r="GN99" s="40"/>
      <c r="GO99" s="40"/>
      <c r="GP99" s="40"/>
      <c r="GQ99" s="40"/>
      <c r="GR99" s="40"/>
      <c r="GS99" s="40"/>
      <c r="GT99" s="40"/>
      <c r="GU99" s="40"/>
      <c r="GV99" s="40"/>
      <c r="GW99" s="40"/>
      <c r="GX99" s="40"/>
      <c r="GY99" s="40"/>
      <c r="GZ99" s="40"/>
      <c r="HA99" s="40"/>
      <c r="HB99" s="40"/>
      <c r="HC99" s="40"/>
      <c r="HD99" s="40"/>
      <c r="HE99" s="40"/>
      <c r="HF99" s="40"/>
      <c r="HG99" s="40"/>
      <c r="HH99" s="40"/>
      <c r="HI99" s="40"/>
      <c r="HJ99" s="40"/>
      <c r="HK99" s="40"/>
      <c r="HL99" s="40"/>
      <c r="HM99" s="40"/>
      <c r="HN99" s="40"/>
      <c r="HO99" s="40"/>
      <c r="HP99" s="40"/>
      <c r="HQ99" s="40"/>
      <c r="HR99" s="40"/>
      <c r="HS99" s="40"/>
      <c r="HT99" s="40"/>
      <c r="HU99" s="40"/>
      <c r="HV99" s="40"/>
      <c r="HW99" s="40"/>
      <c r="HX99" s="40"/>
      <c r="HY99" s="40"/>
      <c r="HZ99" s="40"/>
      <c r="IA99" s="40"/>
      <c r="IB99" s="40"/>
      <c r="IC99" s="40"/>
      <c r="ID99" s="40"/>
      <c r="IE99" s="40"/>
      <c r="IF99" s="40"/>
      <c r="IG99" s="40"/>
      <c r="IH99" s="40"/>
      <c r="II99" s="40"/>
      <c r="IJ99" s="40"/>
      <c r="IK99" s="40"/>
      <c r="IL99" s="40"/>
      <c r="IM99" s="40"/>
      <c r="IN99" s="40"/>
      <c r="IO99" s="40"/>
      <c r="IP99" s="40"/>
      <c r="IQ99" s="40"/>
      <c r="IR99" s="40"/>
      <c r="IS99" s="40"/>
      <c r="IT99" s="40"/>
      <c r="IU99" s="40"/>
      <c r="IV99" s="40"/>
      <c r="IW99" s="40"/>
      <c r="IX99" s="40"/>
      <c r="IY99" s="40"/>
      <c r="IZ99" s="40"/>
      <c r="JA99" s="40"/>
      <c r="JB99" s="40"/>
      <c r="JC99" s="40"/>
      <c r="JD99" s="40"/>
      <c r="JE99" s="40"/>
      <c r="JF99" s="40"/>
      <c r="JG99" s="40"/>
      <c r="JH99" s="40"/>
      <c r="JI99" s="40"/>
      <c r="JJ99" s="40"/>
      <c r="JK99" s="40"/>
      <c r="JL99" s="40"/>
      <c r="JM99" s="40"/>
      <c r="JN99" s="40"/>
      <c r="JO99" s="40"/>
      <c r="JP99" s="40"/>
      <c r="JQ99" s="40"/>
      <c r="JR99" s="40"/>
      <c r="JS99" s="40"/>
      <c r="JT99" s="40"/>
      <c r="JU99" s="40"/>
      <c r="JV99" s="40"/>
      <c r="JW99" s="40"/>
      <c r="JX99" s="40"/>
      <c r="JY99" s="40"/>
      <c r="JZ99" s="40"/>
      <c r="KA99" s="40"/>
      <c r="KB99" s="40"/>
      <c r="KC99" s="40"/>
      <c r="KD99" s="40"/>
      <c r="KE99" s="40"/>
      <c r="KF99" s="40"/>
      <c r="KG99" s="40"/>
      <c r="KH99" s="40"/>
      <c r="KI99" s="40"/>
      <c r="KJ99" s="40"/>
      <c r="KK99" s="40"/>
      <c r="KL99" s="40"/>
      <c r="KM99" s="40"/>
      <c r="KN99" s="40"/>
      <c r="KO99" s="40"/>
      <c r="KP99" s="40"/>
      <c r="KQ99" s="40"/>
      <c r="KR99" s="40"/>
      <c r="KS99" s="40"/>
      <c r="KT99" s="40"/>
      <c r="KU99" s="40"/>
      <c r="KV99" s="40"/>
      <c r="KW99" s="40"/>
      <c r="KX99" s="40"/>
      <c r="KY99" s="40"/>
      <c r="KZ99" s="40"/>
      <c r="LA99" s="40"/>
      <c r="LB99" s="40"/>
      <c r="LC99" s="40"/>
      <c r="LD99" s="40"/>
      <c r="LE99" s="40"/>
      <c r="LF99" s="40"/>
      <c r="LG99" s="40"/>
      <c r="LH99" s="40"/>
      <c r="LI99" s="40"/>
      <c r="LJ99" s="40"/>
      <c r="LK99" s="40"/>
      <c r="LL99" s="40"/>
      <c r="LM99" s="40"/>
      <c r="LN99" s="40"/>
      <c r="LO99" s="40"/>
      <c r="LP99" s="40"/>
      <c r="LQ99" s="40"/>
      <c r="LR99" s="40"/>
      <c r="LS99" s="40"/>
      <c r="LT99" s="40"/>
      <c r="LU99" s="40"/>
      <c r="LV99" s="40"/>
      <c r="LW99" s="40"/>
      <c r="LX99" s="40"/>
      <c r="LY99" s="40"/>
      <c r="LZ99" s="40"/>
      <c r="MA99" s="40"/>
      <c r="MB99" s="40"/>
      <c r="MC99" s="40"/>
      <c r="MD99" s="40"/>
      <c r="ME99" s="40"/>
      <c r="MF99" s="40"/>
      <c r="MG99" s="40"/>
      <c r="MH99" s="40"/>
      <c r="MI99" s="40"/>
      <c r="MJ99" s="40"/>
      <c r="MK99" s="40"/>
      <c r="ML99" s="40"/>
      <c r="MM99" s="40"/>
      <c r="MN99" s="40"/>
      <c r="MO99" s="40"/>
      <c r="MP99" s="40"/>
      <c r="MQ99" s="40"/>
      <c r="MR99" s="40"/>
      <c r="MS99" s="40"/>
      <c r="MT99" s="40"/>
      <c r="MU99" s="40"/>
      <c r="MV99" s="40"/>
      <c r="MW99" s="40"/>
      <c r="MX99" s="40"/>
      <c r="MY99" s="40"/>
      <c r="MZ99" s="40"/>
      <c r="NA99" s="40"/>
      <c r="NB99" s="40"/>
      <c r="NC99" s="40"/>
      <c r="ND99" s="40"/>
      <c r="NE99" s="40"/>
      <c r="NF99" s="40"/>
      <c r="NG99" s="40"/>
      <c r="NH99" s="40"/>
      <c r="NI99" s="40"/>
      <c r="NJ99" s="40"/>
      <c r="NK99" s="40"/>
      <c r="NL99" s="40"/>
      <c r="NM99" s="40"/>
      <c r="NN99" s="40"/>
      <c r="NO99" s="40"/>
      <c r="NP99" s="40"/>
      <c r="NQ99" s="40"/>
      <c r="NR99" s="40"/>
      <c r="NS99" s="40"/>
      <c r="NT99" s="40"/>
      <c r="NU99" s="40"/>
      <c r="NV99" s="40"/>
      <c r="NW99" s="40"/>
      <c r="NX99" s="40"/>
      <c r="NY99" s="40"/>
      <c r="NZ99" s="40"/>
      <c r="OA99" s="40"/>
      <c r="OB99" s="40"/>
      <c r="OC99" s="40"/>
    </row>
    <row r="100" spans="2:393" ht="25.15" customHeight="1" x14ac:dyDescent="0.25">
      <c r="B100" s="81" t="str">
        <f t="shared" si="444"/>
        <v/>
      </c>
      <c r="C100" s="33"/>
      <c r="D100" s="82" t="str">
        <f>IFERROR(VLOOKUP(C100,Tabla_Equipos[],2,FALSE),"")</f>
        <v/>
      </c>
      <c r="E100" s="43"/>
      <c r="F100" s="30"/>
      <c r="G100" s="27"/>
      <c r="H100" s="130" t="str">
        <f>IFERROR(VLOOKUP(C100,Tabla_Equipos[],5,FALSE),"")</f>
        <v/>
      </c>
      <c r="I100" s="130" t="str">
        <f t="shared" si="447"/>
        <v/>
      </c>
      <c r="J100" s="27"/>
      <c r="K100" s="83" t="str">
        <f t="shared" ca="1" si="448"/>
        <v/>
      </c>
      <c r="L100" s="84" t="str" cm="1">
        <f t="array" aca="1" ref="L100" ca="1">IFERROR(SUM((($W$9:$OC$9&gt;=$F100)*(MOD($W$9:$OC$9-$F100,$K100)+1)=1)*1),"")</f>
        <v/>
      </c>
      <c r="M100" s="85" t="str">
        <f t="shared" ca="1" si="454"/>
        <v/>
      </c>
      <c r="N100" s="86" t="str">
        <f t="shared" ca="1" si="454"/>
        <v/>
      </c>
      <c r="O100" s="87" t="str">
        <f t="shared" ca="1" si="454"/>
        <v/>
      </c>
      <c r="P100" s="88" t="str">
        <f t="shared" ca="1" si="449"/>
        <v/>
      </c>
      <c r="Q100" s="89" t="str">
        <f t="shared" ca="1" si="450"/>
        <v/>
      </c>
      <c r="R100" s="89" t="str">
        <f t="shared" ca="1" si="451"/>
        <v/>
      </c>
      <c r="S100" s="90" t="str" cm="1">
        <f t="array" aca="1" ref="S100" ca="1">IFERROR(INDEX($W$9:$OC$9,MATCH("P",W100:OC100,0)),IFERROR(INDEX($W$9:$OC$9,1,MATCH(M100+O100+1,($W$9:$OC$9&gt;=$F100)*(QUOTIENT($W$9:$OC$9-$F100,$K100)+1),0)),""))</f>
        <v/>
      </c>
      <c r="T100" s="91" t="str">
        <f t="shared" ca="1" si="452"/>
        <v/>
      </c>
      <c r="U100" s="91" t="str">
        <f t="shared" si="453"/>
        <v/>
      </c>
      <c r="V100" s="21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  <c r="HH100" s="40"/>
      <c r="HI100" s="40"/>
      <c r="HJ100" s="40"/>
      <c r="HK100" s="40"/>
      <c r="HL100" s="40"/>
      <c r="HM100" s="40"/>
      <c r="HN100" s="40"/>
      <c r="HO100" s="40"/>
      <c r="HP100" s="40"/>
      <c r="HQ100" s="40"/>
      <c r="HR100" s="40"/>
      <c r="HS100" s="40"/>
      <c r="HT100" s="40"/>
      <c r="HU100" s="40"/>
      <c r="HV100" s="40"/>
      <c r="HW100" s="40"/>
      <c r="HX100" s="40"/>
      <c r="HY100" s="40"/>
      <c r="HZ100" s="40"/>
      <c r="IA100" s="40"/>
      <c r="IB100" s="40"/>
      <c r="IC100" s="40"/>
      <c r="ID100" s="40"/>
      <c r="IE100" s="40"/>
      <c r="IF100" s="40"/>
      <c r="IG100" s="40"/>
      <c r="IH100" s="40"/>
      <c r="II100" s="40"/>
      <c r="IJ100" s="40"/>
      <c r="IK100" s="40"/>
      <c r="IL100" s="40"/>
      <c r="IM100" s="40"/>
      <c r="IN100" s="40"/>
      <c r="IO100" s="40"/>
      <c r="IP100" s="40"/>
      <c r="IQ100" s="40"/>
      <c r="IR100" s="40"/>
      <c r="IS100" s="40"/>
      <c r="IT100" s="40"/>
      <c r="IU100" s="40"/>
      <c r="IV100" s="40"/>
      <c r="IW100" s="40"/>
      <c r="IX100" s="40"/>
      <c r="IY100" s="40"/>
      <c r="IZ100" s="40"/>
      <c r="JA100" s="40"/>
      <c r="JB100" s="40"/>
      <c r="JC100" s="40"/>
      <c r="JD100" s="40"/>
      <c r="JE100" s="40"/>
      <c r="JF100" s="40"/>
      <c r="JG100" s="40"/>
      <c r="JH100" s="40"/>
      <c r="JI100" s="40"/>
      <c r="JJ100" s="40"/>
      <c r="JK100" s="40"/>
      <c r="JL100" s="40"/>
      <c r="JM100" s="40"/>
      <c r="JN100" s="40"/>
      <c r="JO100" s="40"/>
      <c r="JP100" s="40"/>
      <c r="JQ100" s="40"/>
      <c r="JR100" s="40"/>
      <c r="JS100" s="40"/>
      <c r="JT100" s="40"/>
      <c r="JU100" s="40"/>
      <c r="JV100" s="40"/>
      <c r="JW100" s="40"/>
      <c r="JX100" s="40"/>
      <c r="JY100" s="40"/>
      <c r="JZ100" s="40"/>
      <c r="KA100" s="40"/>
      <c r="KB100" s="40"/>
      <c r="KC100" s="40"/>
      <c r="KD100" s="40"/>
      <c r="KE100" s="40"/>
      <c r="KF100" s="40"/>
      <c r="KG100" s="40"/>
      <c r="KH100" s="40"/>
      <c r="KI100" s="40"/>
      <c r="KJ100" s="40"/>
      <c r="KK100" s="40"/>
      <c r="KL100" s="40"/>
      <c r="KM100" s="40"/>
      <c r="KN100" s="40"/>
      <c r="KO100" s="40"/>
      <c r="KP100" s="40"/>
      <c r="KQ100" s="40"/>
      <c r="KR100" s="40"/>
      <c r="KS100" s="40"/>
      <c r="KT100" s="40"/>
      <c r="KU100" s="40"/>
      <c r="KV100" s="40"/>
      <c r="KW100" s="40"/>
      <c r="KX100" s="40"/>
      <c r="KY100" s="40"/>
      <c r="KZ100" s="40"/>
      <c r="LA100" s="40"/>
      <c r="LB100" s="40"/>
      <c r="LC100" s="40"/>
      <c r="LD100" s="40"/>
      <c r="LE100" s="40"/>
      <c r="LF100" s="40"/>
      <c r="LG100" s="40"/>
      <c r="LH100" s="40"/>
      <c r="LI100" s="40"/>
      <c r="LJ100" s="40"/>
      <c r="LK100" s="40"/>
      <c r="LL100" s="40"/>
      <c r="LM100" s="40"/>
      <c r="LN100" s="40"/>
      <c r="LO100" s="40"/>
      <c r="LP100" s="40"/>
      <c r="LQ100" s="40"/>
      <c r="LR100" s="40"/>
      <c r="LS100" s="40"/>
      <c r="LT100" s="40"/>
      <c r="LU100" s="40"/>
      <c r="LV100" s="40"/>
      <c r="LW100" s="40"/>
      <c r="LX100" s="40"/>
      <c r="LY100" s="40"/>
      <c r="LZ100" s="40"/>
      <c r="MA100" s="40"/>
      <c r="MB100" s="40"/>
      <c r="MC100" s="40"/>
      <c r="MD100" s="40"/>
      <c r="ME100" s="40"/>
      <c r="MF100" s="40"/>
      <c r="MG100" s="40"/>
      <c r="MH100" s="40"/>
      <c r="MI100" s="40"/>
      <c r="MJ100" s="40"/>
      <c r="MK100" s="40"/>
      <c r="ML100" s="40"/>
      <c r="MM100" s="40"/>
      <c r="MN100" s="40"/>
      <c r="MO100" s="40"/>
      <c r="MP100" s="40"/>
      <c r="MQ100" s="40"/>
      <c r="MR100" s="40"/>
      <c r="MS100" s="40"/>
      <c r="MT100" s="40"/>
      <c r="MU100" s="40"/>
      <c r="MV100" s="40"/>
      <c r="MW100" s="40"/>
      <c r="MX100" s="40"/>
      <c r="MY100" s="40"/>
      <c r="MZ100" s="40"/>
      <c r="NA100" s="40"/>
      <c r="NB100" s="40"/>
      <c r="NC100" s="40"/>
      <c r="ND100" s="40"/>
      <c r="NE100" s="40"/>
      <c r="NF100" s="40"/>
      <c r="NG100" s="40"/>
      <c r="NH100" s="40"/>
      <c r="NI100" s="40"/>
      <c r="NJ100" s="40"/>
      <c r="NK100" s="40"/>
      <c r="NL100" s="40"/>
      <c r="NM100" s="40"/>
      <c r="NN100" s="40"/>
      <c r="NO100" s="40"/>
      <c r="NP100" s="40"/>
      <c r="NQ100" s="40"/>
      <c r="NR100" s="40"/>
      <c r="NS100" s="40"/>
      <c r="NT100" s="40"/>
      <c r="NU100" s="40"/>
      <c r="NV100" s="40"/>
      <c r="NW100" s="40"/>
      <c r="NX100" s="40"/>
      <c r="NY100" s="40"/>
      <c r="NZ100" s="40"/>
      <c r="OA100" s="40"/>
      <c r="OB100" s="40"/>
      <c r="OC100" s="40"/>
    </row>
  </sheetData>
  <sheetProtection selectLockedCells="1"/>
  <mergeCells count="118">
    <mergeCell ref="W3:AH3"/>
    <mergeCell ref="AD7:AJ7"/>
    <mergeCell ref="W7:AC7"/>
    <mergeCell ref="AA4:AG4"/>
    <mergeCell ref="AD8:AJ8"/>
    <mergeCell ref="W8:AC8"/>
    <mergeCell ref="AK7:AQ7"/>
    <mergeCell ref="AK8:AQ8"/>
    <mergeCell ref="L9:P9"/>
    <mergeCell ref="Q9:R9"/>
    <mergeCell ref="S9:U9"/>
    <mergeCell ref="CH7:CN7"/>
    <mergeCell ref="CA8:CG8"/>
    <mergeCell ref="CH8:CN8"/>
    <mergeCell ref="AR7:AX7"/>
    <mergeCell ref="AR8:AX8"/>
    <mergeCell ref="BT7:BZ7"/>
    <mergeCell ref="BT8:BZ8"/>
    <mergeCell ref="AY8:BE8"/>
    <mergeCell ref="BF7:BL7"/>
    <mergeCell ref="BF8:BL8"/>
    <mergeCell ref="AY7:BE7"/>
    <mergeCell ref="CA7:CG7"/>
    <mergeCell ref="BM8:BS8"/>
    <mergeCell ref="BM7:BS7"/>
    <mergeCell ref="DJ7:DP7"/>
    <mergeCell ref="DJ8:DP8"/>
    <mergeCell ref="DQ7:DW7"/>
    <mergeCell ref="DX7:ED7"/>
    <mergeCell ref="EE7:EK7"/>
    <mergeCell ref="CO7:CU7"/>
    <mergeCell ref="CO8:CU8"/>
    <mergeCell ref="CV7:DB7"/>
    <mergeCell ref="CV8:DB8"/>
    <mergeCell ref="DC7:DI7"/>
    <mergeCell ref="DC8:DI8"/>
    <mergeCell ref="FU7:GA7"/>
    <mergeCell ref="GB7:GH7"/>
    <mergeCell ref="DQ8:DW8"/>
    <mergeCell ref="DX8:ED8"/>
    <mergeCell ref="EE8:EK8"/>
    <mergeCell ref="EL8:ER8"/>
    <mergeCell ref="ES8:EY8"/>
    <mergeCell ref="EZ8:FF8"/>
    <mergeCell ref="FG8:FM8"/>
    <mergeCell ref="FN8:FT8"/>
    <mergeCell ref="FU8:GA8"/>
    <mergeCell ref="GB8:GH8"/>
    <mergeCell ref="EL7:ER7"/>
    <mergeCell ref="ES7:EY7"/>
    <mergeCell ref="EZ7:FF7"/>
    <mergeCell ref="FG7:FM7"/>
    <mergeCell ref="FN7:FT7"/>
    <mergeCell ref="GI8:GO8"/>
    <mergeCell ref="GP8:GV8"/>
    <mergeCell ref="GW8:HC8"/>
    <mergeCell ref="HD8:HJ8"/>
    <mergeCell ref="HK8:HQ8"/>
    <mergeCell ref="HR7:HX7"/>
    <mergeCell ref="HY7:IE7"/>
    <mergeCell ref="IF7:IL7"/>
    <mergeCell ref="IM7:IS7"/>
    <mergeCell ref="GI7:GO7"/>
    <mergeCell ref="GP7:GV7"/>
    <mergeCell ref="GW7:HC7"/>
    <mergeCell ref="HD7:HJ7"/>
    <mergeCell ref="HK7:HQ7"/>
    <mergeCell ref="JA7:JG7"/>
    <mergeCell ref="JH7:JN7"/>
    <mergeCell ref="JO7:JU7"/>
    <mergeCell ref="JV7:KB7"/>
    <mergeCell ref="KC7:KI7"/>
    <mergeCell ref="HR8:HX8"/>
    <mergeCell ref="HY8:IE8"/>
    <mergeCell ref="IF8:IL8"/>
    <mergeCell ref="IM8:IS8"/>
    <mergeCell ref="IT8:IZ8"/>
    <mergeCell ref="IT7:IZ7"/>
    <mergeCell ref="NP8:NV8"/>
    <mergeCell ref="NW8:OC8"/>
    <mergeCell ref="LS8:LY8"/>
    <mergeCell ref="LZ8:MF8"/>
    <mergeCell ref="MG8:MM8"/>
    <mergeCell ref="MN8:MT8"/>
    <mergeCell ref="MU8:NA8"/>
    <mergeCell ref="NB7:NH7"/>
    <mergeCell ref="NI7:NO7"/>
    <mergeCell ref="NP7:NV7"/>
    <mergeCell ref="NW7:OC7"/>
    <mergeCell ref="LS7:LY7"/>
    <mergeCell ref="LZ7:MF7"/>
    <mergeCell ref="MG7:MM7"/>
    <mergeCell ref="MN7:MT7"/>
    <mergeCell ref="MU7:NA7"/>
    <mergeCell ref="E5:E6"/>
    <mergeCell ref="F5:F6"/>
    <mergeCell ref="K3:M3"/>
    <mergeCell ref="K5:K6"/>
    <mergeCell ref="L5:M6"/>
    <mergeCell ref="L7:M7"/>
    <mergeCell ref="L4:M4"/>
    <mergeCell ref="NB8:NH8"/>
    <mergeCell ref="NI8:NO8"/>
    <mergeCell ref="KJ8:KP8"/>
    <mergeCell ref="KQ8:KW8"/>
    <mergeCell ref="KX8:LD8"/>
    <mergeCell ref="LE8:LK8"/>
    <mergeCell ref="LL8:LR8"/>
    <mergeCell ref="JA8:JG8"/>
    <mergeCell ref="JH8:JN8"/>
    <mergeCell ref="JO8:JU8"/>
    <mergeCell ref="JV8:KB8"/>
    <mergeCell ref="KC8:KI8"/>
    <mergeCell ref="KJ7:KP7"/>
    <mergeCell ref="KQ7:KW7"/>
    <mergeCell ref="KX7:LD7"/>
    <mergeCell ref="LE7:LK7"/>
    <mergeCell ref="LL7:LR7"/>
  </mergeCells>
  <phoneticPr fontId="6" type="noConversion"/>
  <conditionalFormatting sqref="Q11:Q100">
    <cfRule type="iconSet" priority="2">
      <iconSet>
        <cfvo type="percent" val="0"/>
        <cfvo type="num" val="$K$5"/>
        <cfvo type="num" val="$K$7"/>
      </iconSet>
    </cfRule>
  </conditionalFormatting>
  <conditionalFormatting sqref="R11:R100">
    <cfRule type="iconSet" priority="1">
      <iconSet>
        <cfvo type="percent" val="0"/>
        <cfvo type="num" val="$L$5"/>
        <cfvo type="num" val="$L$7"/>
      </iconSet>
    </cfRule>
  </conditionalFormatting>
  <conditionalFormatting sqref="S11:U100">
    <cfRule type="expression" dxfId="11" priority="5">
      <formula>$T11&lt;=INT($K11/2)</formula>
    </cfRule>
  </conditionalFormatting>
  <conditionalFormatting sqref="W9:CN10">
    <cfRule type="expression" dxfId="10" priority="288">
      <formula>W$9=TODAY()</formula>
    </cfRule>
  </conditionalFormatting>
  <conditionalFormatting sqref="W9:CN1048576">
    <cfRule type="expression" dxfId="9" priority="223">
      <formula>W$9=TODAY()</formula>
    </cfRule>
  </conditionalFormatting>
  <conditionalFormatting sqref="W11:OC1048576">
    <cfRule type="cellIs" dxfId="8" priority="6" operator="equal">
      <formula>"N"</formula>
    </cfRule>
    <cfRule type="cellIs" dxfId="7" priority="7" operator="equal">
      <formula>"P"</formula>
    </cfRule>
    <cfRule type="cellIs" dxfId="6" priority="8" operator="equal">
      <formula>"R"</formula>
    </cfRule>
    <cfRule type="cellIs" dxfId="5" priority="9" operator="equal">
      <formula>"E"</formula>
    </cfRule>
    <cfRule type="expression" dxfId="4" priority="10">
      <formula>(W$9&gt;=$F11)*(MOD(W$9-$F11,$K11)+1)=1</formula>
    </cfRule>
  </conditionalFormatting>
  <conditionalFormatting sqref="BC5:BQ5">
    <cfRule type="dataBar" priority="222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{A23F4207-D86A-4365-802F-EC3667A0CBA4}</x14:id>
        </ext>
      </extLst>
    </cfRule>
  </conditionalFormatting>
  <conditionalFormatting sqref="CO9:OC10">
    <cfRule type="expression" dxfId="3" priority="24">
      <formula>CO$9=TODAY()</formula>
    </cfRule>
  </conditionalFormatting>
  <conditionalFormatting sqref="DU5:EI5">
    <cfRule type="dataBar" priority="166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{38AE9E63-284A-4AF9-8FE1-BE6429DE304E}</x14:id>
        </ext>
      </extLst>
    </cfRule>
  </conditionalFormatting>
  <conditionalFormatting sqref="GM5:HA5">
    <cfRule type="dataBar" priority="125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{7A4B7870-A9CE-406E-96B8-C3B94EC8541B}</x14:id>
        </ext>
      </extLst>
    </cfRule>
  </conditionalFormatting>
  <conditionalFormatting sqref="JE5:JS5">
    <cfRule type="dataBar" priority="84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{3C84BF56-848F-446C-B9FE-CD64C5162A12}</x14:id>
        </ext>
      </extLst>
    </cfRule>
  </conditionalFormatting>
  <conditionalFormatting sqref="LW5:MK5">
    <cfRule type="dataBar" priority="43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{059F702E-213E-4026-B942-B8FBBBC54F85}</x14:id>
        </ext>
      </extLst>
    </cfRule>
  </conditionalFormatting>
  <dataValidations count="2">
    <dataValidation type="list" allowBlank="1" showInputMessage="1" showErrorMessage="1" errorTitle="ERROR" error="ESCOGER DE LA LISTA:_x000a_E = EJECUTADO_x000a_R = REPROGRAMADO_x000a_N = NO EJECUTADO_x000a_P = PENDIENTE" sqref="W11:OC100" xr:uid="{A074905B-E1DD-48B0-94F4-36D4C9488A29}">
      <formula1>"E,R,N,P"</formula1>
    </dataValidation>
    <dataValidation type="list" allowBlank="1" showInputMessage="1" showErrorMessage="1" sqref="C11:C100" xr:uid="{A472EBD0-47BD-47C2-B6C7-E4B9DBD4DE2F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39" r:id="rId4" name="Spinner 47">
              <controlPr defaultSize="0" autoPict="0">
                <anchor moveWithCells="1" sizeWithCells="1">
                  <from>
                    <xdr:col>23</xdr:col>
                    <xdr:colOff>19050</xdr:colOff>
                    <xdr:row>3</xdr:row>
                    <xdr:rowOff>9525</xdr:rowOff>
                  </from>
                  <to>
                    <xdr:col>25</xdr:col>
                    <xdr:colOff>95250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3F4207-D86A-4365-802F-EC3667A0CBA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BC5:BQ5</xm:sqref>
        </x14:conditionalFormatting>
        <x14:conditionalFormatting xmlns:xm="http://schemas.microsoft.com/office/excel/2006/main">
          <x14:cfRule type="dataBar" id="{38AE9E63-284A-4AF9-8FE1-BE6429DE304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DU5:EI5</xm:sqref>
        </x14:conditionalFormatting>
        <x14:conditionalFormatting xmlns:xm="http://schemas.microsoft.com/office/excel/2006/main">
          <x14:cfRule type="dataBar" id="{7A4B7870-A9CE-406E-96B8-C3B94EC8541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GM5:HA5</xm:sqref>
        </x14:conditionalFormatting>
        <x14:conditionalFormatting xmlns:xm="http://schemas.microsoft.com/office/excel/2006/main">
          <x14:cfRule type="dataBar" id="{3C84BF56-848F-446C-B9FE-CD64C5162A1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JE5:JS5</xm:sqref>
        </x14:conditionalFormatting>
        <x14:conditionalFormatting xmlns:xm="http://schemas.microsoft.com/office/excel/2006/main">
          <x14:cfRule type="dataBar" id="{059F702E-213E-4026-B942-B8FBBBC54F8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LW5:MK5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CA26-0907-4954-87EC-48ADDB69264D}">
  <sheetPr>
    <tabColor theme="5"/>
    <pageSetUpPr fitToPage="1"/>
  </sheetPr>
  <dimension ref="A1:O15"/>
  <sheetViews>
    <sheetView showGridLines="0" showRowColHeaders="0" zoomScaleNormal="100" workbookViewId="0">
      <selection activeCell="B22" sqref="B22"/>
    </sheetView>
  </sheetViews>
  <sheetFormatPr baseColWidth="10" defaultColWidth="12.7109375" defaultRowHeight="25.15" customHeight="1" x14ac:dyDescent="0.3"/>
  <cols>
    <col min="1" max="1" width="4.85546875" style="109" customWidth="1"/>
    <col min="2" max="2" width="33.7109375" style="108" customWidth="1"/>
    <col min="3" max="3" width="11.5703125" style="97" customWidth="1"/>
    <col min="4" max="4" width="5.7109375" style="97" customWidth="1"/>
    <col min="5" max="5" width="15" style="115" customWidth="1"/>
    <col min="6" max="10" width="12" style="115" customWidth="1"/>
    <col min="11" max="15" width="12" style="97" customWidth="1"/>
    <col min="16" max="16384" width="12.7109375" style="97"/>
  </cols>
  <sheetData>
    <row r="1" spans="1:15" s="138" customFormat="1" ht="33" x14ac:dyDescent="0.3">
      <c r="A1" s="136"/>
      <c r="B1" s="137" t="s">
        <v>114</v>
      </c>
    </row>
    <row r="2" spans="1:15" ht="16.899999999999999" customHeight="1" x14ac:dyDescent="0.3">
      <c r="A2" s="107"/>
      <c r="E2" s="97"/>
      <c r="F2" s="97"/>
      <c r="G2" s="97"/>
      <c r="H2" s="97"/>
      <c r="I2" s="97"/>
      <c r="J2" s="97"/>
    </row>
    <row r="3" spans="1:15" ht="25.15" customHeight="1" x14ac:dyDescent="0.3">
      <c r="B3" s="139" t="s">
        <v>54</v>
      </c>
      <c r="C3" s="79" t="s">
        <v>128</v>
      </c>
      <c r="E3" s="110"/>
      <c r="F3" s="111"/>
      <c r="G3" s="111"/>
      <c r="H3" s="111"/>
      <c r="I3" s="111"/>
      <c r="J3" s="111"/>
      <c r="K3" s="112"/>
      <c r="L3" s="112"/>
      <c r="M3" s="112"/>
      <c r="N3" s="112"/>
      <c r="O3" s="113"/>
    </row>
    <row r="4" spans="1:15" ht="25.15" customHeight="1" x14ac:dyDescent="0.3">
      <c r="B4" s="165" t="str">
        <f>IFERROR(VLOOKUP(C3,Tabla_Equipos[],2,FALSE),"Todos los Equipos")</f>
        <v>Montacarga 2ETC3000</v>
      </c>
      <c r="C4" s="165"/>
      <c r="E4" s="114"/>
      <c r="O4" s="116"/>
    </row>
    <row r="5" spans="1:15" ht="25.15" customHeight="1" x14ac:dyDescent="0.3">
      <c r="E5" s="114"/>
      <c r="O5" s="116"/>
    </row>
    <row r="6" spans="1:15" ht="25.15" customHeight="1" x14ac:dyDescent="0.3">
      <c r="E6" s="114"/>
      <c r="O6" s="116"/>
    </row>
    <row r="7" spans="1:15" ht="25.15" customHeight="1" x14ac:dyDescent="0.3">
      <c r="E7" s="114"/>
      <c r="O7" s="116"/>
    </row>
    <row r="8" spans="1:15" ht="25.15" customHeight="1" x14ac:dyDescent="0.3">
      <c r="E8" s="114"/>
      <c r="O8" s="116"/>
    </row>
    <row r="9" spans="1:15" ht="25.15" customHeight="1" x14ac:dyDescent="0.3">
      <c r="E9" s="117"/>
      <c r="F9" s="118" t="str">
        <f>"Semana "&amp;'Calculos Semana'!$D$2+COLUMN(A1)-1</f>
        <v>Semana 1</v>
      </c>
      <c r="G9" s="118" t="str">
        <f>"Semana "&amp;'Calculos Semana'!$D$2+COLUMN(B1)-1</f>
        <v>Semana 2</v>
      </c>
      <c r="H9" s="118" t="str">
        <f>"Semana "&amp;'Calculos Semana'!$D$2+COLUMN(C1)-1</f>
        <v>Semana 3</v>
      </c>
      <c r="I9" s="118" t="str">
        <f>"Semana "&amp;'Calculos Semana'!$D$2+COLUMN(D1)-1</f>
        <v>Semana 4</v>
      </c>
      <c r="J9" s="118" t="str">
        <f>"Semana "&amp;'Calculos Semana'!$D$2+COLUMN(E1)-1</f>
        <v>Semana 5</v>
      </c>
      <c r="K9" s="118" t="str">
        <f>"Semana "&amp;'Calculos Semana'!$D$2+COLUMN(F1)-1</f>
        <v>Semana 6</v>
      </c>
      <c r="L9" s="118" t="str">
        <f>"Semana "&amp;'Calculos Semana'!$D$2+COLUMN(G1)-1</f>
        <v>Semana 7</v>
      </c>
      <c r="M9" s="118" t="str">
        <f>"Semana "&amp;'Calculos Semana'!$D$2+COLUMN(H1)-1</f>
        <v>Semana 8</v>
      </c>
      <c r="N9" s="118" t="str">
        <f>"Semana "&amp;'Calculos Semana'!$D$2+COLUMN(I1)-1</f>
        <v>Semana 9</v>
      </c>
      <c r="O9" s="119" t="str">
        <f>"Semana "&amp;'Calculos Semana'!$D$2+COLUMN(J1)-1</f>
        <v>Semana 10</v>
      </c>
    </row>
    <row r="10" spans="1:15" ht="30.6" customHeight="1" x14ac:dyDescent="0.3">
      <c r="E10" s="120"/>
      <c r="F10" s="121"/>
      <c r="G10" s="121"/>
      <c r="H10" s="121"/>
      <c r="I10" s="121"/>
      <c r="J10" s="121"/>
      <c r="K10" s="122"/>
      <c r="L10" s="122"/>
      <c r="M10" s="122"/>
      <c r="N10" s="122"/>
      <c r="O10" s="123"/>
    </row>
    <row r="11" spans="1:15" ht="25.15" customHeight="1" x14ac:dyDescent="0.3">
      <c r="A11" s="96" t="str">
        <f>REPT(" ",8)&amp;COUNTA($B$16:$B$9915)</f>
        <v xml:space="preserve">        0</v>
      </c>
      <c r="B11" s="75" t="s">
        <v>45</v>
      </c>
      <c r="C11" s="72">
        <f>SUMIF(Programa!$C$11:$C$10000,IF($C$3="Todos","*",$C$3),Programa!$L$11:$L$10000)</f>
        <v>0</v>
      </c>
      <c r="E11" s="140" t="s">
        <v>52</v>
      </c>
      <c r="F11" s="124" t="e">
        <f ca="1">IFERROR(F12/(F12+F14),NA())</f>
        <v>#N/A</v>
      </c>
      <c r="G11" s="124" t="e">
        <f t="shared" ref="G11:O11" ca="1" si="0">IFERROR(G12/(G12+G14),NA())</f>
        <v>#N/A</v>
      </c>
      <c r="H11" s="124" t="e">
        <f t="shared" ca="1" si="0"/>
        <v>#N/A</v>
      </c>
      <c r="I11" s="124" t="e">
        <f t="shared" ca="1" si="0"/>
        <v>#N/A</v>
      </c>
      <c r="J11" s="124" t="e">
        <f t="shared" ca="1" si="0"/>
        <v>#N/A</v>
      </c>
      <c r="K11" s="124" t="e">
        <f t="shared" ca="1" si="0"/>
        <v>#N/A</v>
      </c>
      <c r="L11" s="124" t="e">
        <f t="shared" ca="1" si="0"/>
        <v>#N/A</v>
      </c>
      <c r="M11" s="124" t="e">
        <f t="shared" ca="1" si="0"/>
        <v>#N/A</v>
      </c>
      <c r="N11" s="124" t="e">
        <f t="shared" ca="1" si="0"/>
        <v>#N/A</v>
      </c>
      <c r="O11" s="124" t="e">
        <f t="shared" ca="1" si="0"/>
        <v>#N/A</v>
      </c>
    </row>
    <row r="12" spans="1:15" ht="25.15" customHeight="1" x14ac:dyDescent="0.3">
      <c r="A12" s="98" t="str" cm="1">
        <f t="array" ref="A12">REPT(" ",8)&amp;COUNT(IF(_xlfn.UNIQUE(#REF!)&lt;&gt;"",0))</f>
        <v xml:space="preserve">        0</v>
      </c>
      <c r="B12" s="76" t="s">
        <v>46</v>
      </c>
      <c r="C12" s="73">
        <f>SUMIF(Programa!$C$11:$C$10000,IF($C$3="Todos","*",$C$3),Programa!$M$11:$M$10000)</f>
        <v>0</v>
      </c>
      <c r="D12" s="99"/>
      <c r="E12" s="100" t="s">
        <v>7</v>
      </c>
      <c r="F12" s="101">
        <f ca="1">OFFSET('Calculos Semana'!$C$3,MATCH(Informe!$E12,'Calculos Semana'!$C$4:$C$6,0),MATCH(F$9,'Calculos Semana'!$D$3:$BD$3,0))</f>
        <v>0</v>
      </c>
      <c r="G12" s="101">
        <f ca="1">OFFSET('Calculos Semana'!$C$3,MATCH(Informe!$E12,'Calculos Semana'!$C$4:$C$6,0),MATCH(G$9,'Calculos Semana'!$D$3:$BD$3,0))</f>
        <v>0</v>
      </c>
      <c r="H12" s="101">
        <f ca="1">OFFSET('Calculos Semana'!$C$3,MATCH(Informe!$E12,'Calculos Semana'!$C$4:$C$6,0),MATCH(H$9,'Calculos Semana'!$D$3:$BD$3,0))</f>
        <v>0</v>
      </c>
      <c r="I12" s="101">
        <f ca="1">OFFSET('Calculos Semana'!$C$3,MATCH(Informe!$E12,'Calculos Semana'!$C$4:$C$6,0),MATCH(I$9,'Calculos Semana'!$D$3:$BD$3,0))</f>
        <v>0</v>
      </c>
      <c r="J12" s="101">
        <f ca="1">OFFSET('Calculos Semana'!$C$3,MATCH(Informe!$E12,'Calculos Semana'!$C$4:$C$6,0),MATCH(J$9,'Calculos Semana'!$D$3:$BD$3,0))</f>
        <v>0</v>
      </c>
      <c r="K12" s="101">
        <f ca="1">OFFSET('Calculos Semana'!$C$3,MATCH(Informe!$E12,'Calculos Semana'!$C$4:$C$6,0),MATCH(K$9,'Calculos Semana'!$D$3:$BD$3,0))</f>
        <v>0</v>
      </c>
      <c r="L12" s="101">
        <f ca="1">OFFSET('Calculos Semana'!$C$3,MATCH(Informe!$E12,'Calculos Semana'!$C$4:$C$6,0),MATCH(L$9,'Calculos Semana'!$D$3:$BD$3,0))</f>
        <v>0</v>
      </c>
      <c r="M12" s="101">
        <f ca="1">OFFSET('Calculos Semana'!$C$3,MATCH(Informe!$E12,'Calculos Semana'!$C$4:$C$6,0),MATCH(M$9,'Calculos Semana'!$D$3:$BD$3,0))</f>
        <v>0</v>
      </c>
      <c r="N12" s="101">
        <f ca="1">OFFSET('Calculos Semana'!$C$3,MATCH(Informe!$E12,'Calculos Semana'!$C$4:$C$6,0),MATCH(N$9,'Calculos Semana'!$D$3:$BD$3,0))</f>
        <v>0</v>
      </c>
      <c r="O12" s="101">
        <f ca="1">OFFSET('Calculos Semana'!$C$3,MATCH(Informe!$E12,'Calculos Semana'!$C$4:$C$6,0),MATCH(O$9,'Calculos Semana'!$D$3:$BD$3,0))</f>
        <v>0</v>
      </c>
    </row>
    <row r="13" spans="1:15" ht="25.15" customHeight="1" x14ac:dyDescent="0.3">
      <c r="A13" s="97"/>
      <c r="B13" s="102" t="s">
        <v>47</v>
      </c>
      <c r="C13" s="80">
        <f>SUMIF(Programa!$C$11:$C$10000,IF($C$3="Todos","*",$C$3),Programa!$N$11:$N$10000)</f>
        <v>0</v>
      </c>
      <c r="E13" s="103" t="s">
        <v>8</v>
      </c>
      <c r="F13" s="104">
        <f ca="1">OFFSET('Calculos Semana'!$C$3,MATCH(Informe!$E13,'Calculos Semana'!$C$4:$C$6,0),MATCH(F$9,'Calculos Semana'!$D$3:$BD$3,0))</f>
        <v>0</v>
      </c>
      <c r="G13" s="104">
        <f ca="1">OFFSET('Calculos Semana'!$C$3,MATCH(Informe!$E13,'Calculos Semana'!$C$4:$C$6,0),MATCH(G$9,'Calculos Semana'!$D$3:$BD$3,0))</f>
        <v>0</v>
      </c>
      <c r="H13" s="104">
        <f ca="1">OFFSET('Calculos Semana'!$C$3,MATCH(Informe!$E13,'Calculos Semana'!$C$4:$C$6,0),MATCH(H$9,'Calculos Semana'!$D$3:$BD$3,0))</f>
        <v>0</v>
      </c>
      <c r="I13" s="104">
        <f ca="1">OFFSET('Calculos Semana'!$C$3,MATCH(Informe!$E13,'Calculos Semana'!$C$4:$C$6,0),MATCH(I$9,'Calculos Semana'!$D$3:$BD$3,0))</f>
        <v>0</v>
      </c>
      <c r="J13" s="104">
        <f ca="1">OFFSET('Calculos Semana'!$C$3,MATCH(Informe!$E13,'Calculos Semana'!$C$4:$C$6,0),MATCH(J$9,'Calculos Semana'!$D$3:$BD$3,0))</f>
        <v>0</v>
      </c>
      <c r="K13" s="104">
        <f ca="1">OFFSET('Calculos Semana'!$C$3,MATCH(Informe!$E13,'Calculos Semana'!$C$4:$C$6,0),MATCH(K$9,'Calculos Semana'!$D$3:$BD$3,0))</f>
        <v>0</v>
      </c>
      <c r="L13" s="104">
        <f ca="1">OFFSET('Calculos Semana'!$C$3,MATCH(Informe!$E13,'Calculos Semana'!$C$4:$C$6,0),MATCH(L$9,'Calculos Semana'!$D$3:$BD$3,0))</f>
        <v>0</v>
      </c>
      <c r="M13" s="104">
        <f ca="1">OFFSET('Calculos Semana'!$C$3,MATCH(Informe!$E13,'Calculos Semana'!$C$4:$C$6,0),MATCH(M$9,'Calculos Semana'!$D$3:$BD$3,0))</f>
        <v>0</v>
      </c>
      <c r="N13" s="104">
        <f ca="1">OFFSET('Calculos Semana'!$C$3,MATCH(Informe!$E13,'Calculos Semana'!$C$4:$C$6,0),MATCH(N$9,'Calculos Semana'!$D$3:$BD$3,0))</f>
        <v>0</v>
      </c>
      <c r="O13" s="104">
        <f ca="1">OFFSET('Calculos Semana'!$C$3,MATCH(Informe!$E13,'Calculos Semana'!$C$4:$C$6,0),MATCH(O$9,'Calculos Semana'!$D$3:$BD$3,0))</f>
        <v>0</v>
      </c>
    </row>
    <row r="14" spans="1:15" ht="25.15" customHeight="1" x14ac:dyDescent="0.3">
      <c r="A14" s="97"/>
      <c r="B14" s="77" t="s">
        <v>48</v>
      </c>
      <c r="C14" s="74">
        <f>SUMIF(Programa!$C$11:$C$10000,IF($C$3="Todos","*",$C$3),Programa!$O$11:$O$10000)</f>
        <v>0</v>
      </c>
      <c r="E14" s="105" t="s">
        <v>28</v>
      </c>
      <c r="F14" s="106">
        <f ca="1">OFFSET('Calculos Semana'!$C$3,MATCH(Informe!$E14,'Calculos Semana'!$C$4:$C$6,0),MATCH(F$9,'Calculos Semana'!$D$3:$BD$3,0))</f>
        <v>0</v>
      </c>
      <c r="G14" s="106">
        <f ca="1">OFFSET('Calculos Semana'!$C$3,MATCH(Informe!$E14,'Calculos Semana'!$C$4:$C$6,0),MATCH(G$9,'Calculos Semana'!$D$3:$BD$3,0))</f>
        <v>0</v>
      </c>
      <c r="H14" s="106">
        <f ca="1">OFFSET('Calculos Semana'!$C$3,MATCH(Informe!$E14,'Calculos Semana'!$C$4:$C$6,0),MATCH(H$9,'Calculos Semana'!$D$3:$BD$3,0))</f>
        <v>0</v>
      </c>
      <c r="I14" s="106">
        <f ca="1">OFFSET('Calculos Semana'!$C$3,MATCH(Informe!$E14,'Calculos Semana'!$C$4:$C$6,0),MATCH(I$9,'Calculos Semana'!$D$3:$BD$3,0))</f>
        <v>0</v>
      </c>
      <c r="J14" s="106">
        <f ca="1">OFFSET('Calculos Semana'!$C$3,MATCH(Informe!$E14,'Calculos Semana'!$C$4:$C$6,0),MATCH(J$9,'Calculos Semana'!$D$3:$BD$3,0))</f>
        <v>0</v>
      </c>
      <c r="K14" s="106">
        <f ca="1">OFFSET('Calculos Semana'!$C$3,MATCH(Informe!$E14,'Calculos Semana'!$C$4:$C$6,0),MATCH(K$9,'Calculos Semana'!$D$3:$BD$3,0))</f>
        <v>0</v>
      </c>
      <c r="L14" s="106">
        <f ca="1">OFFSET('Calculos Semana'!$C$3,MATCH(Informe!$E14,'Calculos Semana'!$C$4:$C$6,0),MATCH(L$9,'Calculos Semana'!$D$3:$BD$3,0))</f>
        <v>0</v>
      </c>
      <c r="M14" s="106">
        <f ca="1">OFFSET('Calculos Semana'!$C$3,MATCH(Informe!$E14,'Calculos Semana'!$C$4:$C$6,0),MATCH(M$9,'Calculos Semana'!$D$3:$BD$3,0))</f>
        <v>0</v>
      </c>
      <c r="N14" s="106">
        <f ca="1">OFFSET('Calculos Semana'!$C$3,MATCH(Informe!$E14,'Calculos Semana'!$C$4:$C$6,0),MATCH(N$9,'Calculos Semana'!$D$3:$BD$3,0))</f>
        <v>0</v>
      </c>
      <c r="O14" s="106">
        <f ca="1">OFFSET('Calculos Semana'!$C$3,MATCH(Informe!$E14,'Calculos Semana'!$C$4:$C$6,0),MATCH(O$9,'Calculos Semana'!$D$3:$BD$3,0))</f>
        <v>0</v>
      </c>
    </row>
    <row r="15" spans="1:15" ht="25.15" customHeight="1" x14ac:dyDescent="0.3">
      <c r="A15" s="97"/>
      <c r="B15" s="78" t="s">
        <v>49</v>
      </c>
      <c r="C15" s="72">
        <f>SUMIF(Programa!$C$11:$C$10000,IF($C$3="Todos","*",$C$3),Programa!$P$11:$P$10000)</f>
        <v>0</v>
      </c>
      <c r="E15" s="141" t="s">
        <v>53</v>
      </c>
      <c r="F15" s="124" t="e">
        <f ca="1">IFERROR(F12/(F12+F13),NA())</f>
        <v>#N/A</v>
      </c>
      <c r="G15" s="124" t="e">
        <f t="shared" ref="G15:O15" ca="1" si="1">IFERROR(G12/(G12+G13),NA())</f>
        <v>#N/A</v>
      </c>
      <c r="H15" s="124" t="e">
        <f t="shared" ca="1" si="1"/>
        <v>#N/A</v>
      </c>
      <c r="I15" s="124" t="e">
        <f t="shared" ca="1" si="1"/>
        <v>#N/A</v>
      </c>
      <c r="J15" s="124" t="e">
        <f t="shared" ca="1" si="1"/>
        <v>#N/A</v>
      </c>
      <c r="K15" s="124" t="e">
        <f t="shared" ca="1" si="1"/>
        <v>#N/A</v>
      </c>
      <c r="L15" s="124" t="e">
        <f t="shared" ca="1" si="1"/>
        <v>#N/A</v>
      </c>
      <c r="M15" s="124" t="e">
        <f t="shared" ca="1" si="1"/>
        <v>#N/A</v>
      </c>
      <c r="N15" s="124" t="e">
        <f t="shared" ca="1" si="1"/>
        <v>#N/A</v>
      </c>
      <c r="O15" s="124" t="e">
        <f t="shared" ca="1" si="1"/>
        <v>#N/A</v>
      </c>
    </row>
  </sheetData>
  <sheetProtection selectLockedCells="1"/>
  <mergeCells count="1">
    <mergeCell ref="B4:C4"/>
  </mergeCells>
  <conditionalFormatting sqref="F11:O11">
    <cfRule type="containsErrors" dxfId="2" priority="6">
      <formula>ISERROR(F11)</formula>
    </cfRule>
  </conditionalFormatting>
  <conditionalFormatting sqref="F15:O15">
    <cfRule type="containsErrors" dxfId="1" priority="1">
      <formula>ISERROR(F15)</formula>
    </cfRule>
  </conditionalFormatting>
  <dataValidations count="1">
    <dataValidation type="list" allowBlank="1" showInputMessage="1" showErrorMessage="1" sqref="C3" xr:uid="{447301CD-7179-4206-8CD5-BAADF4702065}">
      <formula1>Lista_codigos</formula1>
    </dataValidation>
  </dataValidations>
  <pageMargins left="0.25" right="0.25" top="0.5" bottom="0.5" header="0.5" footer="0.25"/>
  <pageSetup scale="42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38" r:id="rId4" name="Scroll Bar 74">
              <controlPr defaultSize="0" autoPict="0">
                <anchor moveWithCells="1">
                  <from>
                    <xdr:col>4</xdr:col>
                    <xdr:colOff>95250</xdr:colOff>
                    <xdr:row>9</xdr:row>
                    <xdr:rowOff>76200</xdr:rowOff>
                  </from>
                  <to>
                    <xdr:col>14</xdr:col>
                    <xdr:colOff>742950</xdr:colOff>
                    <xdr:row>9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560BFD-93DF-4825-A248-671FBB31504D}">
            <x14:iconSet>
              <x14:cfvo type="percent">
                <xm:f>0</xm:f>
              </x14:cfvo>
              <x14:cfvo type="num">
                <xm:f>Programa!$K$5</xm:f>
              </x14:cfvo>
              <x14:cfvo type="num">
                <xm:f>Programa!$K$7</xm:f>
              </x14:cfvo>
            </x14:iconSet>
          </x14:cfRule>
          <xm:sqref>F11:O11</xm:sqref>
        </x14:conditionalFormatting>
        <x14:conditionalFormatting xmlns:xm="http://schemas.microsoft.com/office/excel/2006/main">
          <x14:cfRule type="iconSet" priority="3" id="{86E1DE98-5A75-4FC4-9673-E2F47C415564}">
            <x14:iconSet>
              <x14:cfvo type="percent">
                <xm:f>0</xm:f>
              </x14:cfvo>
              <x14:cfvo type="num">
                <xm:f>Programa!$L$5</xm:f>
              </x14:cfvo>
              <x14:cfvo type="num">
                <xm:f>Programa!$L$7</xm:f>
              </x14:cfvo>
            </x14:iconSet>
          </x14:cfRule>
          <xm:sqref>F15:O15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0AB0-B471-4EFA-8E0C-3800B05A7419}">
  <sheetPr>
    <tabColor rgb="FFC6EFCE"/>
  </sheetPr>
  <dimension ref="B2:O16"/>
  <sheetViews>
    <sheetView tabSelected="1" workbookViewId="0"/>
  </sheetViews>
  <sheetFormatPr baseColWidth="10" defaultColWidth="11.5703125" defaultRowHeight="13.5" x14ac:dyDescent="0.25"/>
  <cols>
    <col min="1" max="1" width="5.28515625" style="5" customWidth="1"/>
    <col min="2" max="2" width="16.28515625" style="5" customWidth="1"/>
    <col min="3" max="3" width="11.5703125" style="5"/>
    <col min="4" max="4" width="4.7109375" style="5" customWidth="1"/>
    <col min="5" max="5" width="16.28515625" style="5" customWidth="1"/>
    <col min="6" max="7" width="11.5703125" style="5"/>
    <col min="8" max="8" width="16.28515625" style="5" customWidth="1"/>
    <col min="9" max="9" width="11.5703125" style="5"/>
    <col min="10" max="10" width="4.7109375" style="5" customWidth="1"/>
    <col min="11" max="11" width="16.28515625" style="5" customWidth="1"/>
    <col min="12" max="13" width="11.5703125" style="5"/>
    <col min="14" max="14" width="18" style="5" customWidth="1"/>
    <col min="15" max="15" width="14.140625" style="5" bestFit="1" customWidth="1"/>
    <col min="16" max="16384" width="11.5703125" style="5"/>
  </cols>
  <sheetData>
    <row r="2" spans="2:15" ht="15.75" x14ac:dyDescent="0.25">
      <c r="B2" s="50" t="s">
        <v>55</v>
      </c>
      <c r="H2" s="50" t="s">
        <v>56</v>
      </c>
      <c r="N2" s="51" t="s">
        <v>113</v>
      </c>
      <c r="O2" s="51" t="s">
        <v>115</v>
      </c>
    </row>
    <row r="4" spans="2:15" x14ac:dyDescent="0.25">
      <c r="B4" s="168" t="s">
        <v>32</v>
      </c>
      <c r="C4" s="168"/>
      <c r="E4" s="168" t="s">
        <v>43</v>
      </c>
      <c r="F4" s="168"/>
      <c r="H4" s="166" t="s">
        <v>32</v>
      </c>
      <c r="I4" s="167"/>
      <c r="K4" s="168" t="s">
        <v>43</v>
      </c>
      <c r="L4" s="168"/>
      <c r="N4" s="5" t="s">
        <v>58</v>
      </c>
      <c r="O4" s="5">
        <v>15355</v>
      </c>
    </row>
    <row r="5" spans="2:15" x14ac:dyDescent="0.25">
      <c r="N5" s="5" t="str" cm="1">
        <f t="array" aca="1" ref="N5:N9" ca="1">OFFSET(Maquinaria!$B$5,0,0,COUNTA(Tabla_Equipos[Código]))</f>
        <v>8676</v>
      </c>
    </row>
    <row r="6" spans="2:15" x14ac:dyDescent="0.25">
      <c r="B6" s="171" t="s">
        <v>33</v>
      </c>
      <c r="C6" s="171"/>
      <c r="E6" s="171" t="s">
        <v>33</v>
      </c>
      <c r="F6" s="171"/>
      <c r="H6" s="169" t="s">
        <v>33</v>
      </c>
      <c r="I6" s="170"/>
      <c r="K6" s="171" t="s">
        <v>33</v>
      </c>
      <c r="L6" s="171"/>
      <c r="N6" s="5" t="str">
        <f ca="1"/>
        <v>4020</v>
      </c>
    </row>
    <row r="7" spans="2:15" x14ac:dyDescent="0.25">
      <c r="B7" s="60" t="s">
        <v>34</v>
      </c>
      <c r="C7" s="58">
        <f>Programa!$K$5</f>
        <v>0.75</v>
      </c>
      <c r="E7" s="60" t="s">
        <v>34</v>
      </c>
      <c r="F7" s="58">
        <f>Programa!$L$5</f>
        <v>0.6</v>
      </c>
      <c r="H7" s="60" t="s">
        <v>34</v>
      </c>
      <c r="I7" s="58">
        <f>Programa!$K$5</f>
        <v>0.75</v>
      </c>
      <c r="K7" s="60" t="s">
        <v>34</v>
      </c>
      <c r="L7" s="58">
        <f>Programa!$L$5</f>
        <v>0.6</v>
      </c>
      <c r="N7" s="5" t="str">
        <f ca="1"/>
        <v>4717</v>
      </c>
    </row>
    <row r="8" spans="2:15" x14ac:dyDescent="0.25">
      <c r="B8" s="60" t="s">
        <v>35</v>
      </c>
      <c r="C8" s="58">
        <f>Programa!$K$7-Programa!$K$5</f>
        <v>0.15000000000000002</v>
      </c>
      <c r="E8" s="60" t="s">
        <v>35</v>
      </c>
      <c r="F8" s="58">
        <f>Programa!$L$7-Programa!$L$5</f>
        <v>0.20000000000000007</v>
      </c>
      <c r="H8" s="60" t="s">
        <v>35</v>
      </c>
      <c r="I8" s="58">
        <f>Programa!$K$7-Programa!$K$5</f>
        <v>0.15000000000000002</v>
      </c>
      <c r="K8" s="60" t="s">
        <v>35</v>
      </c>
      <c r="L8" s="58">
        <f>Programa!$L$7-Programa!$L$5</f>
        <v>0.20000000000000007</v>
      </c>
      <c r="N8" s="5" t="str">
        <f ca="1"/>
        <v>2180</v>
      </c>
    </row>
    <row r="9" spans="2:15" x14ac:dyDescent="0.25">
      <c r="B9" s="60" t="s">
        <v>36</v>
      </c>
      <c r="C9" s="58">
        <f>1-C8-C7</f>
        <v>9.9999999999999978E-2</v>
      </c>
      <c r="E9" s="60" t="s">
        <v>36</v>
      </c>
      <c r="F9" s="58">
        <f>1-F8-F7</f>
        <v>0.19999999999999996</v>
      </c>
      <c r="H9" s="60" t="s">
        <v>36</v>
      </c>
      <c r="I9" s="58">
        <f>1-I8-I7</f>
        <v>9.9999999999999978E-2</v>
      </c>
      <c r="K9" s="60" t="s">
        <v>36</v>
      </c>
      <c r="L9" s="58">
        <f>1-L8-L7</f>
        <v>0.19999999999999996</v>
      </c>
      <c r="N9" s="5" t="str">
        <f ca="1"/>
        <v>1065</v>
      </c>
    </row>
    <row r="10" spans="2:15" x14ac:dyDescent="0.25">
      <c r="B10" s="60" t="s">
        <v>37</v>
      </c>
      <c r="C10" s="59">
        <v>1</v>
      </c>
      <c r="E10" s="60" t="s">
        <v>37</v>
      </c>
      <c r="F10" s="59">
        <v>1</v>
      </c>
      <c r="H10" s="60" t="s">
        <v>37</v>
      </c>
      <c r="I10" s="59">
        <v>1</v>
      </c>
      <c r="K10" s="60" t="s">
        <v>37</v>
      </c>
      <c r="L10" s="59">
        <v>1</v>
      </c>
    </row>
    <row r="12" spans="2:15" x14ac:dyDescent="0.25">
      <c r="B12" s="171" t="s">
        <v>38</v>
      </c>
      <c r="C12" s="171"/>
      <c r="E12" s="171" t="s">
        <v>38</v>
      </c>
      <c r="F12" s="171"/>
      <c r="H12" s="169" t="s">
        <v>38</v>
      </c>
      <c r="I12" s="170"/>
      <c r="K12" s="171" t="s">
        <v>38</v>
      </c>
      <c r="L12" s="171"/>
    </row>
    <row r="13" spans="2:15" x14ac:dyDescent="0.25">
      <c r="B13" s="60" t="s">
        <v>39</v>
      </c>
      <c r="C13" s="58" t="str">
        <f ca="1">IFERROR(ROUND(Programa!F4/(Programa!F4+Programa!F7),2),"")</f>
        <v/>
      </c>
      <c r="E13" s="60" t="s">
        <v>39</v>
      </c>
      <c r="F13" s="58" t="str">
        <f ca="1">IFERROR(ROUND(Programa!F4/(Programa!F4+Programa!F5),2),"")</f>
        <v/>
      </c>
      <c r="H13" s="60" t="s">
        <v>39</v>
      </c>
      <c r="I13" s="58" t="str">
        <f>IFERROR(ROUND(Informe!C12/(Informe!C12+Informe!C14),2),"")</f>
        <v/>
      </c>
      <c r="K13" s="60" t="s">
        <v>39</v>
      </c>
      <c r="L13" s="58" t="str">
        <f>IFERROR(ROUND(Informe!C12/(Informe!C12+Informe!C13),2),"")</f>
        <v/>
      </c>
    </row>
    <row r="14" spans="2:15" x14ac:dyDescent="0.25">
      <c r="B14" s="60" t="s">
        <v>40</v>
      </c>
      <c r="C14" s="59">
        <v>0.03</v>
      </c>
      <c r="E14" s="60" t="s">
        <v>40</v>
      </c>
      <c r="F14" s="59">
        <v>0.03</v>
      </c>
      <c r="H14" s="60" t="s">
        <v>40</v>
      </c>
      <c r="I14" s="59">
        <v>0.03</v>
      </c>
      <c r="K14" s="60" t="s">
        <v>40</v>
      </c>
      <c r="L14" s="59">
        <v>0.03</v>
      </c>
    </row>
    <row r="15" spans="2:15" x14ac:dyDescent="0.25">
      <c r="B15" s="60" t="s">
        <v>41</v>
      </c>
      <c r="C15" s="58" t="e">
        <f ca="1">1-C13-C14</f>
        <v>#VALUE!</v>
      </c>
      <c r="E15" s="60" t="s">
        <v>41</v>
      </c>
      <c r="F15" s="58" t="e">
        <f ca="1">1-F13-F14</f>
        <v>#VALUE!</v>
      </c>
      <c r="H15" s="60" t="s">
        <v>41</v>
      </c>
      <c r="I15" s="58" t="e">
        <f>1-I13-I14</f>
        <v>#VALUE!</v>
      </c>
      <c r="K15" s="60" t="s">
        <v>41</v>
      </c>
      <c r="L15" s="58" t="e">
        <f>1-L13-L14</f>
        <v>#VALUE!</v>
      </c>
    </row>
    <row r="16" spans="2:15" x14ac:dyDescent="0.25">
      <c r="B16" s="60" t="s">
        <v>42</v>
      </c>
      <c r="C16" s="59">
        <v>1</v>
      </c>
      <c r="E16" s="60" t="s">
        <v>42</v>
      </c>
      <c r="F16" s="59">
        <v>1</v>
      </c>
      <c r="H16" s="60" t="s">
        <v>42</v>
      </c>
      <c r="I16" s="59">
        <v>1</v>
      </c>
      <c r="K16" s="60" t="s">
        <v>42</v>
      </c>
      <c r="L16" s="59">
        <v>1</v>
      </c>
    </row>
  </sheetData>
  <mergeCells count="12">
    <mergeCell ref="B6:C6"/>
    <mergeCell ref="B12:C12"/>
    <mergeCell ref="E6:F6"/>
    <mergeCell ref="E12:F12"/>
    <mergeCell ref="B4:C4"/>
    <mergeCell ref="E4:F4"/>
    <mergeCell ref="H4:I4"/>
    <mergeCell ref="K4:L4"/>
    <mergeCell ref="H6:I6"/>
    <mergeCell ref="K6:L6"/>
    <mergeCell ref="H12:I12"/>
    <mergeCell ref="K12:L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F055-35FB-4D80-B0A7-1AFFD673C3A0}">
  <sheetPr>
    <tabColor theme="6" tint="0.79998168889431442"/>
    <pageSetUpPr fitToPage="1"/>
  </sheetPr>
  <dimension ref="A1:NB41"/>
  <sheetViews>
    <sheetView zoomScale="90" zoomScaleNormal="90" workbookViewId="0"/>
  </sheetViews>
  <sheetFormatPr baseColWidth="10" defaultColWidth="12.7109375" defaultRowHeight="25.15" customHeight="1" x14ac:dyDescent="0.25"/>
  <cols>
    <col min="1" max="1" width="4.85546875" style="28" customWidth="1"/>
    <col min="2" max="2" width="15" style="18" customWidth="1"/>
    <col min="3" max="3" width="15.7109375" style="18" customWidth="1"/>
    <col min="4" max="12" width="12.140625" style="18" bestFit="1" customWidth="1"/>
    <col min="13" max="56" width="13.28515625" style="18" bestFit="1" customWidth="1"/>
    <col min="57" max="16384" width="12.7109375" style="18"/>
  </cols>
  <sheetData>
    <row r="1" spans="1:366" ht="13.9" customHeight="1" x14ac:dyDescent="0.25">
      <c r="A1" s="65" t="b">
        <v>0</v>
      </c>
    </row>
    <row r="2" spans="1:366" ht="25.15" customHeight="1" x14ac:dyDescent="0.25">
      <c r="B2" s="70" t="s">
        <v>112</v>
      </c>
      <c r="C2" s="71" t="str">
        <f>Informe!C3</f>
        <v>1065</v>
      </c>
      <c r="D2" s="67">
        <v>1</v>
      </c>
    </row>
    <row r="3" spans="1:366" ht="25.15" customHeight="1" x14ac:dyDescent="0.25">
      <c r="B3" s="172" t="s">
        <v>57</v>
      </c>
      <c r="C3" s="172"/>
      <c r="D3" s="68" t="s">
        <v>59</v>
      </c>
      <c r="E3" s="68" t="s">
        <v>60</v>
      </c>
      <c r="F3" s="68" t="s">
        <v>61</v>
      </c>
      <c r="G3" s="68" t="s">
        <v>62</v>
      </c>
      <c r="H3" s="68" t="s">
        <v>63</v>
      </c>
      <c r="I3" s="68" t="s">
        <v>64</v>
      </c>
      <c r="J3" s="68" t="s">
        <v>65</v>
      </c>
      <c r="K3" s="69" t="s">
        <v>66</v>
      </c>
      <c r="L3" s="69" t="s">
        <v>67</v>
      </c>
      <c r="M3" s="69" t="s">
        <v>68</v>
      </c>
      <c r="N3" s="69" t="s">
        <v>69</v>
      </c>
      <c r="O3" s="69" t="s">
        <v>70</v>
      </c>
      <c r="P3" s="68" t="s">
        <v>71</v>
      </c>
      <c r="Q3" s="68" t="s">
        <v>72</v>
      </c>
      <c r="R3" s="68" t="s">
        <v>73</v>
      </c>
      <c r="S3" s="68" t="s">
        <v>74</v>
      </c>
      <c r="T3" s="68" t="s">
        <v>75</v>
      </c>
      <c r="U3" s="68" t="s">
        <v>76</v>
      </c>
      <c r="V3" s="68" t="s">
        <v>77</v>
      </c>
      <c r="W3" s="68" t="s">
        <v>78</v>
      </c>
      <c r="X3" s="68" t="s">
        <v>79</v>
      </c>
      <c r="Y3" s="68" t="s">
        <v>80</v>
      </c>
      <c r="Z3" s="68" t="s">
        <v>81</v>
      </c>
      <c r="AA3" s="68" t="s">
        <v>82</v>
      </c>
      <c r="AB3" s="68" t="s">
        <v>83</v>
      </c>
      <c r="AC3" s="68" t="s">
        <v>84</v>
      </c>
      <c r="AD3" s="68" t="s">
        <v>85</v>
      </c>
      <c r="AE3" s="68" t="s">
        <v>86</v>
      </c>
      <c r="AF3" s="68" t="s">
        <v>87</v>
      </c>
      <c r="AG3" s="68" t="s">
        <v>88</v>
      </c>
      <c r="AH3" s="68" t="s">
        <v>89</v>
      </c>
      <c r="AI3" s="68" t="s">
        <v>90</v>
      </c>
      <c r="AJ3" s="68" t="s">
        <v>91</v>
      </c>
      <c r="AK3" s="68" t="s">
        <v>92</v>
      </c>
      <c r="AL3" s="68" t="s">
        <v>93</v>
      </c>
      <c r="AM3" s="68" t="s">
        <v>94</v>
      </c>
      <c r="AN3" s="68" t="s">
        <v>95</v>
      </c>
      <c r="AO3" s="68" t="s">
        <v>96</v>
      </c>
      <c r="AP3" s="68" t="s">
        <v>97</v>
      </c>
      <c r="AQ3" s="68" t="s">
        <v>98</v>
      </c>
      <c r="AR3" s="68" t="s">
        <v>99</v>
      </c>
      <c r="AS3" s="68" t="s">
        <v>100</v>
      </c>
      <c r="AT3" s="68" t="s">
        <v>101</v>
      </c>
      <c r="AU3" s="68" t="s">
        <v>102</v>
      </c>
      <c r="AV3" s="68" t="s">
        <v>103</v>
      </c>
      <c r="AW3" s="68" t="s">
        <v>104</v>
      </c>
      <c r="AX3" s="68" t="s">
        <v>105</v>
      </c>
      <c r="AY3" s="68" t="s">
        <v>106</v>
      </c>
      <c r="AZ3" s="68" t="s">
        <v>107</v>
      </c>
      <c r="BA3" s="68" t="s">
        <v>108</v>
      </c>
      <c r="BB3" s="68" t="s">
        <v>109</v>
      </c>
      <c r="BC3" s="68" t="s">
        <v>110</v>
      </c>
      <c r="BD3" s="68" t="s">
        <v>111</v>
      </c>
    </row>
    <row r="4" spans="1:366" ht="25.15" customHeight="1" x14ac:dyDescent="0.25">
      <c r="B4" s="173" t="s">
        <v>10</v>
      </c>
      <c r="C4" s="62" t="s">
        <v>7</v>
      </c>
      <c r="D4" s="66">
        <f ca="1">IFERROR(COUNTIF(OFFSET(Programa!$V$11,MATCH($C$2,Programa!$C$11:$C$1000,0)-1,MATCH(D$3,Programa!$W$7:$OC$7,0),COUNTIF(Programa!$C$11:$C$1000,$C$2),7),$C4),COUNTIF(OFFSET(Programa!$V$11,0,MATCH(D$3,Programa!$W$7:$OC$7,0),1000,7),$C4))</f>
        <v>0</v>
      </c>
      <c r="E4" s="66">
        <f ca="1">IFERROR(COUNTIF(OFFSET(Programa!$V$11,MATCH($C$2,Programa!$C$11:$C$1000,0)-1,MATCH(E$3,Programa!$W$7:$OC$7,0),COUNTIF(Programa!$C$11:$C$1000,$C$2),7),$C4),COUNTIF(OFFSET(Programa!$V$11,0,MATCH(E$3,Programa!$W$7:$OC$7,0),1000,7),$C4))</f>
        <v>0</v>
      </c>
      <c r="F4" s="66">
        <f ca="1">IFERROR(COUNTIF(OFFSET(Programa!$V$11,MATCH($C$2,Programa!$C$11:$C$1000,0)-1,MATCH(F$3,Programa!$W$7:$OC$7,0),COUNTIF(Programa!$C$11:$C$1000,$C$2),7),$C4),COUNTIF(OFFSET(Programa!$V$11,0,MATCH(F$3,Programa!$W$7:$OC$7,0),1000,7),$C4))</f>
        <v>0</v>
      </c>
      <c r="G4" s="66">
        <f ca="1">IFERROR(COUNTIF(OFFSET(Programa!$V$11,MATCH($C$2,Programa!$C$11:$C$1000,0)-1,MATCH(G$3,Programa!$W$7:$OC$7,0),COUNTIF(Programa!$C$11:$C$1000,$C$2),7),$C4),COUNTIF(OFFSET(Programa!$V$11,0,MATCH(G$3,Programa!$W$7:$OC$7,0),1000,7),$C4))</f>
        <v>0</v>
      </c>
      <c r="H4" s="66">
        <f ca="1">IFERROR(COUNTIF(OFFSET(Programa!$V$11,MATCH($C$2,Programa!$C$11:$C$1000,0)-1,MATCH(H$3,Programa!$W$7:$OC$7,0),COUNTIF(Programa!$C$11:$C$1000,$C$2),7),$C4),COUNTIF(OFFSET(Programa!$V$11,0,MATCH(H$3,Programa!$W$7:$OC$7,0),1000,7),$C4))</f>
        <v>0</v>
      </c>
      <c r="I4" s="66">
        <f ca="1">IFERROR(COUNTIF(OFFSET(Programa!$V$11,MATCH($C$2,Programa!$C$11:$C$1000,0)-1,MATCH(I$3,Programa!$W$7:$OC$7,0),COUNTIF(Programa!$C$11:$C$1000,$C$2),7),$C4),COUNTIF(OFFSET(Programa!$V$11,0,MATCH(I$3,Programa!$W$7:$OC$7,0),1000,7),$C4))</f>
        <v>0</v>
      </c>
      <c r="J4" s="66">
        <f ca="1">IFERROR(COUNTIF(OFFSET(Programa!$V$11,MATCH($C$2,Programa!$C$11:$C$1000,0)-1,MATCH(J$3,Programa!$W$7:$OC$7,0),COUNTIF(Programa!$C$11:$C$1000,$C$2),7),$C4),COUNTIF(OFFSET(Programa!$V$11,0,MATCH(J$3,Programa!$W$7:$OC$7,0),1000,7),$C4))</f>
        <v>0</v>
      </c>
      <c r="K4" s="66">
        <f ca="1">IFERROR(COUNTIF(OFFSET(Programa!$V$11,MATCH($C$2,Programa!$C$11:$C$1000,0)-1,MATCH(K$3,Programa!$W$7:$OC$7,0),COUNTIF(Programa!$C$11:$C$1000,$C$2),7),$C4),COUNTIF(OFFSET(Programa!$V$11,0,MATCH(K$3,Programa!$W$7:$OC$7,0),1000,7),$C4))</f>
        <v>0</v>
      </c>
      <c r="L4" s="66">
        <f ca="1">IFERROR(COUNTIF(OFFSET(Programa!$V$11,MATCH($C$2,Programa!$C$11:$C$1000,0)-1,MATCH(L$3,Programa!$W$7:$OC$7,0),COUNTIF(Programa!$C$11:$C$1000,$C$2),7),$C4),COUNTIF(OFFSET(Programa!$V$11,0,MATCH(L$3,Programa!$W$7:$OC$7,0),1000,7),$C4))</f>
        <v>0</v>
      </c>
      <c r="M4" s="66">
        <f ca="1">IFERROR(COUNTIF(OFFSET(Programa!$V$11,MATCH($C$2,Programa!$C$11:$C$1000,0)-1,MATCH(M$3,Programa!$W$7:$OC$7,0),COUNTIF(Programa!$C$11:$C$1000,$C$2),7),$C4),COUNTIF(OFFSET(Programa!$V$11,0,MATCH(M$3,Programa!$W$7:$OC$7,0),1000,7),$C4))</f>
        <v>0</v>
      </c>
      <c r="N4" s="66">
        <f ca="1">IFERROR(COUNTIF(OFFSET(Programa!$V$11,MATCH($C$2,Programa!$C$11:$C$1000,0)-1,MATCH(N$3,Programa!$W$7:$OC$7,0),COUNTIF(Programa!$C$11:$C$1000,$C$2),7),$C4),COUNTIF(OFFSET(Programa!$V$11,0,MATCH(N$3,Programa!$W$7:$OC$7,0),1000,7),$C4))</f>
        <v>0</v>
      </c>
      <c r="O4" s="66">
        <f ca="1">IFERROR(COUNTIF(OFFSET(Programa!$V$11,MATCH($C$2,Programa!$C$11:$C$1000,0)-1,MATCH(O$3,Programa!$W$7:$OC$7,0),COUNTIF(Programa!$C$11:$C$1000,$C$2),7),$C4),COUNTIF(OFFSET(Programa!$V$11,0,MATCH(O$3,Programa!$W$7:$OC$7,0),1000,7),$C4))</f>
        <v>0</v>
      </c>
      <c r="P4" s="66">
        <f ca="1">IFERROR(COUNTIF(OFFSET(Programa!$V$11,MATCH($C$2,Programa!$C$11:$C$1000,0)-1,MATCH(P$3,Programa!$W$7:$OC$7,0),COUNTIF(Programa!$C$11:$C$1000,$C$2),7),$C4),COUNTIF(OFFSET(Programa!$V$11,0,MATCH(P$3,Programa!$W$7:$OC$7,0),1000,7),$C4))</f>
        <v>0</v>
      </c>
      <c r="Q4" s="66">
        <f ca="1">IFERROR(COUNTIF(OFFSET(Programa!$V$11,MATCH($C$2,Programa!$C$11:$C$1000,0)-1,MATCH(Q$3,Programa!$W$7:$OC$7,0),COUNTIF(Programa!$C$11:$C$1000,$C$2),7),$C4),COUNTIF(OFFSET(Programa!$V$11,0,MATCH(Q$3,Programa!$W$7:$OC$7,0),1000,7),$C4))</f>
        <v>0</v>
      </c>
      <c r="R4" s="66">
        <f ca="1">IFERROR(COUNTIF(OFFSET(Programa!$V$11,MATCH($C$2,Programa!$C$11:$C$1000,0)-1,MATCH(R$3,Programa!$W$7:$OC$7,0),COUNTIF(Programa!$C$11:$C$1000,$C$2),7),$C4),COUNTIF(OFFSET(Programa!$V$11,0,MATCH(R$3,Programa!$W$7:$OC$7,0),1000,7),$C4))</f>
        <v>0</v>
      </c>
      <c r="S4" s="66">
        <f ca="1">IFERROR(COUNTIF(OFFSET(Programa!$V$11,MATCH($C$2,Programa!$C$11:$C$1000,0)-1,MATCH(S$3,Programa!$W$7:$OC$7,0),COUNTIF(Programa!$C$11:$C$1000,$C$2),7),$C4),COUNTIF(OFFSET(Programa!$V$11,0,MATCH(S$3,Programa!$W$7:$OC$7,0),1000,7),$C4))</f>
        <v>0</v>
      </c>
      <c r="T4" s="66">
        <f ca="1">IFERROR(COUNTIF(OFFSET(Programa!$V$11,MATCH($C$2,Programa!$C$11:$C$1000,0)-1,MATCH(T$3,Programa!$W$7:$OC$7,0),COUNTIF(Programa!$C$11:$C$1000,$C$2),7),$C4),COUNTIF(OFFSET(Programa!$V$11,0,MATCH(T$3,Programa!$W$7:$OC$7,0),1000,7),$C4))</f>
        <v>0</v>
      </c>
      <c r="U4" s="66">
        <f ca="1">IFERROR(COUNTIF(OFFSET(Programa!$V$11,MATCH($C$2,Programa!$C$11:$C$1000,0)-1,MATCH(U$3,Programa!$W$7:$OC$7,0),COUNTIF(Programa!$C$11:$C$1000,$C$2),7),$C4),COUNTIF(OFFSET(Programa!$V$11,0,MATCH(U$3,Programa!$W$7:$OC$7,0),1000,7),$C4))</f>
        <v>0</v>
      </c>
      <c r="V4" s="66">
        <f ca="1">IFERROR(COUNTIF(OFFSET(Programa!$V$11,MATCH($C$2,Programa!$C$11:$C$1000,0)-1,MATCH(V$3,Programa!$W$7:$OC$7,0),COUNTIF(Programa!$C$11:$C$1000,$C$2),7),$C4),COUNTIF(OFFSET(Programa!$V$11,0,MATCH(V$3,Programa!$W$7:$OC$7,0),1000,7),$C4))</f>
        <v>0</v>
      </c>
      <c r="W4" s="66">
        <f ca="1">IFERROR(COUNTIF(OFFSET(Programa!$V$11,MATCH($C$2,Programa!$C$11:$C$1000,0)-1,MATCH(W$3,Programa!$W$7:$OC$7,0),COUNTIF(Programa!$C$11:$C$1000,$C$2),7),$C4),COUNTIF(OFFSET(Programa!$V$11,0,MATCH(W$3,Programa!$W$7:$OC$7,0),1000,7),$C4))</f>
        <v>0</v>
      </c>
      <c r="X4" s="66">
        <f ca="1">IFERROR(COUNTIF(OFFSET(Programa!$V$11,MATCH($C$2,Programa!$C$11:$C$1000,0)-1,MATCH(X$3,Programa!$W$7:$OC$7,0),COUNTIF(Programa!$C$11:$C$1000,$C$2),7),$C4),COUNTIF(OFFSET(Programa!$V$11,0,MATCH(X$3,Programa!$W$7:$OC$7,0),1000,7),$C4))</f>
        <v>0</v>
      </c>
      <c r="Y4" s="66">
        <f ca="1">IFERROR(COUNTIF(OFFSET(Programa!$V$11,MATCH($C$2,Programa!$C$11:$C$1000,0)-1,MATCH(Y$3,Programa!$W$7:$OC$7,0),COUNTIF(Programa!$C$11:$C$1000,$C$2),7),$C4),COUNTIF(OFFSET(Programa!$V$11,0,MATCH(Y$3,Programa!$W$7:$OC$7,0),1000,7),$C4))</f>
        <v>0</v>
      </c>
      <c r="Z4" s="66">
        <f ca="1">IFERROR(COUNTIF(OFFSET(Programa!$V$11,MATCH($C$2,Programa!$C$11:$C$1000,0)-1,MATCH(Z$3,Programa!$W$7:$OC$7,0),COUNTIF(Programa!$C$11:$C$1000,$C$2),7),$C4),COUNTIF(OFFSET(Programa!$V$11,0,MATCH(Z$3,Programa!$W$7:$OC$7,0),1000,7),$C4))</f>
        <v>0</v>
      </c>
      <c r="AA4" s="66">
        <f ca="1">IFERROR(COUNTIF(OFFSET(Programa!$V$11,MATCH($C$2,Programa!$C$11:$C$1000,0)-1,MATCH(AA$3,Programa!$W$7:$OC$7,0),COUNTIF(Programa!$C$11:$C$1000,$C$2),7),$C4),COUNTIF(OFFSET(Programa!$V$11,0,MATCH(AA$3,Programa!$W$7:$OC$7,0),1000,7),$C4))</f>
        <v>0</v>
      </c>
      <c r="AB4" s="66">
        <f ca="1">IFERROR(COUNTIF(OFFSET(Programa!$V$11,MATCH($C$2,Programa!$C$11:$C$1000,0)-1,MATCH(AB$3,Programa!$W$7:$OC$7,0),COUNTIF(Programa!$C$11:$C$1000,$C$2),7),$C4),COUNTIF(OFFSET(Programa!$V$11,0,MATCH(AB$3,Programa!$W$7:$OC$7,0),1000,7),$C4))</f>
        <v>0</v>
      </c>
      <c r="AC4" s="66">
        <f ca="1">IFERROR(COUNTIF(OFFSET(Programa!$V$11,MATCH($C$2,Programa!$C$11:$C$1000,0)-1,MATCH(AC$3,Programa!$W$7:$OC$7,0),COUNTIF(Programa!$C$11:$C$1000,$C$2),7),$C4),COUNTIF(OFFSET(Programa!$V$11,0,MATCH(AC$3,Programa!$W$7:$OC$7,0),1000,7),$C4))</f>
        <v>0</v>
      </c>
      <c r="AD4" s="66">
        <f ca="1">IFERROR(COUNTIF(OFFSET(Programa!$V$11,MATCH($C$2,Programa!$C$11:$C$1000,0)-1,MATCH(AD$3,Programa!$W$7:$OC$7,0),COUNTIF(Programa!$C$11:$C$1000,$C$2),7),$C4),COUNTIF(OFFSET(Programa!$V$11,0,MATCH(AD$3,Programa!$W$7:$OC$7,0),1000,7),$C4))</f>
        <v>0</v>
      </c>
      <c r="AE4" s="66">
        <f ca="1">IFERROR(COUNTIF(OFFSET(Programa!$V$11,MATCH($C$2,Programa!$C$11:$C$1000,0)-1,MATCH(AE$3,Programa!$W$7:$OC$7,0),COUNTIF(Programa!$C$11:$C$1000,$C$2),7),$C4),COUNTIF(OFFSET(Programa!$V$11,0,MATCH(AE$3,Programa!$W$7:$OC$7,0),1000,7),$C4))</f>
        <v>0</v>
      </c>
      <c r="AF4" s="66">
        <f ca="1">IFERROR(COUNTIF(OFFSET(Programa!$V$11,MATCH($C$2,Programa!$C$11:$C$1000,0)-1,MATCH(AF$3,Programa!$W$7:$OC$7,0),COUNTIF(Programa!$C$11:$C$1000,$C$2),7),$C4),COUNTIF(OFFSET(Programa!$V$11,0,MATCH(AF$3,Programa!$W$7:$OC$7,0),1000,7),$C4))</f>
        <v>0</v>
      </c>
      <c r="AG4" s="66">
        <f ca="1">IFERROR(COUNTIF(OFFSET(Programa!$V$11,MATCH($C$2,Programa!$C$11:$C$1000,0)-1,MATCH(AG$3,Programa!$W$7:$OC$7,0),COUNTIF(Programa!$C$11:$C$1000,$C$2),7),$C4),COUNTIF(OFFSET(Programa!$V$11,0,MATCH(AG$3,Programa!$W$7:$OC$7,0),1000,7),$C4))</f>
        <v>0</v>
      </c>
      <c r="AH4" s="66">
        <f ca="1">IFERROR(COUNTIF(OFFSET(Programa!$V$11,MATCH($C$2,Programa!$C$11:$C$1000,0)-1,MATCH(AH$3,Programa!$W$7:$OC$7,0),COUNTIF(Programa!$C$11:$C$1000,$C$2),7),$C4),COUNTIF(OFFSET(Programa!$V$11,0,MATCH(AH$3,Programa!$W$7:$OC$7,0),1000,7),$C4))</f>
        <v>0</v>
      </c>
      <c r="AI4" s="66">
        <f ca="1">IFERROR(COUNTIF(OFFSET(Programa!$V$11,MATCH($C$2,Programa!$C$11:$C$1000,0)-1,MATCH(AI$3,Programa!$W$7:$OC$7,0),COUNTIF(Programa!$C$11:$C$1000,$C$2),7),$C4),COUNTIF(OFFSET(Programa!$V$11,0,MATCH(AI$3,Programa!$W$7:$OC$7,0),1000,7),$C4))</f>
        <v>0</v>
      </c>
      <c r="AJ4" s="66">
        <f ca="1">IFERROR(COUNTIF(OFFSET(Programa!$V$11,MATCH($C$2,Programa!$C$11:$C$1000,0)-1,MATCH(AJ$3,Programa!$W$7:$OC$7,0),COUNTIF(Programa!$C$11:$C$1000,$C$2),7),$C4),COUNTIF(OFFSET(Programa!$V$11,0,MATCH(AJ$3,Programa!$W$7:$OC$7,0),1000,7),$C4))</f>
        <v>0</v>
      </c>
      <c r="AK4" s="66">
        <f ca="1">IFERROR(COUNTIF(OFFSET(Programa!$V$11,MATCH($C$2,Programa!$C$11:$C$1000,0)-1,MATCH(AK$3,Programa!$W$7:$OC$7,0),COUNTIF(Programa!$C$11:$C$1000,$C$2),7),$C4),COUNTIF(OFFSET(Programa!$V$11,0,MATCH(AK$3,Programa!$W$7:$OC$7,0),1000,7),$C4))</f>
        <v>0</v>
      </c>
      <c r="AL4" s="66">
        <f ca="1">IFERROR(COUNTIF(OFFSET(Programa!$V$11,MATCH($C$2,Programa!$C$11:$C$1000,0)-1,MATCH(AL$3,Programa!$W$7:$OC$7,0),COUNTIF(Programa!$C$11:$C$1000,$C$2),7),$C4),COUNTIF(OFFSET(Programa!$V$11,0,MATCH(AL$3,Programa!$W$7:$OC$7,0),1000,7),$C4))</f>
        <v>0</v>
      </c>
      <c r="AM4" s="66">
        <f ca="1">IFERROR(COUNTIF(OFFSET(Programa!$V$11,MATCH($C$2,Programa!$C$11:$C$1000,0)-1,MATCH(AM$3,Programa!$W$7:$OC$7,0),COUNTIF(Programa!$C$11:$C$1000,$C$2),7),$C4),COUNTIF(OFFSET(Programa!$V$11,0,MATCH(AM$3,Programa!$W$7:$OC$7,0),1000,7),$C4))</f>
        <v>0</v>
      </c>
      <c r="AN4" s="66">
        <f ca="1">IFERROR(COUNTIF(OFFSET(Programa!$V$11,MATCH($C$2,Programa!$C$11:$C$1000,0)-1,MATCH(AN$3,Programa!$W$7:$OC$7,0),COUNTIF(Programa!$C$11:$C$1000,$C$2),7),$C4),COUNTIF(OFFSET(Programa!$V$11,0,MATCH(AN$3,Programa!$W$7:$OC$7,0),1000,7),$C4))</f>
        <v>0</v>
      </c>
      <c r="AO4" s="66">
        <f ca="1">IFERROR(COUNTIF(OFFSET(Programa!$V$11,MATCH($C$2,Programa!$C$11:$C$1000,0)-1,MATCH(AO$3,Programa!$W$7:$OC$7,0),COUNTIF(Programa!$C$11:$C$1000,$C$2),7),$C4),COUNTIF(OFFSET(Programa!$V$11,0,MATCH(AO$3,Programa!$W$7:$OC$7,0),1000,7),$C4))</f>
        <v>0</v>
      </c>
      <c r="AP4" s="66">
        <f ca="1">IFERROR(COUNTIF(OFFSET(Programa!$V$11,MATCH($C$2,Programa!$C$11:$C$1000,0)-1,MATCH(AP$3,Programa!$W$7:$OC$7,0),COUNTIF(Programa!$C$11:$C$1000,$C$2),7),$C4),COUNTIF(OFFSET(Programa!$V$11,0,MATCH(AP$3,Programa!$W$7:$OC$7,0),1000,7),$C4))</f>
        <v>0</v>
      </c>
      <c r="AQ4" s="66">
        <f ca="1">IFERROR(COUNTIF(OFFSET(Programa!$V$11,MATCH($C$2,Programa!$C$11:$C$1000,0)-1,MATCH(AQ$3,Programa!$W$7:$OC$7,0),COUNTIF(Programa!$C$11:$C$1000,$C$2),7),$C4),COUNTIF(OFFSET(Programa!$V$11,0,MATCH(AQ$3,Programa!$W$7:$OC$7,0),1000,7),$C4))</f>
        <v>0</v>
      </c>
      <c r="AR4" s="66">
        <f ca="1">IFERROR(COUNTIF(OFFSET(Programa!$V$11,MATCH($C$2,Programa!$C$11:$C$1000,0)-1,MATCH(AR$3,Programa!$W$7:$OC$7,0),COUNTIF(Programa!$C$11:$C$1000,$C$2),7),$C4),COUNTIF(OFFSET(Programa!$V$11,0,MATCH(AR$3,Programa!$W$7:$OC$7,0),1000,7),$C4))</f>
        <v>0</v>
      </c>
      <c r="AS4" s="66">
        <f ca="1">IFERROR(COUNTIF(OFFSET(Programa!$V$11,MATCH($C$2,Programa!$C$11:$C$1000,0)-1,MATCH(AS$3,Programa!$W$7:$OC$7,0),COUNTIF(Programa!$C$11:$C$1000,$C$2),7),$C4),COUNTIF(OFFSET(Programa!$V$11,0,MATCH(AS$3,Programa!$W$7:$OC$7,0),1000,7),$C4))</f>
        <v>0</v>
      </c>
      <c r="AT4" s="66">
        <f ca="1">IFERROR(COUNTIF(OFFSET(Programa!$V$11,MATCH($C$2,Programa!$C$11:$C$1000,0)-1,MATCH(AT$3,Programa!$W$7:$OC$7,0),COUNTIF(Programa!$C$11:$C$1000,$C$2),7),$C4),COUNTIF(OFFSET(Programa!$V$11,0,MATCH(AT$3,Programa!$W$7:$OC$7,0),1000,7),$C4))</f>
        <v>0</v>
      </c>
      <c r="AU4" s="66">
        <f ca="1">IFERROR(COUNTIF(OFFSET(Programa!$V$11,MATCH($C$2,Programa!$C$11:$C$1000,0)-1,MATCH(AU$3,Programa!$W$7:$OC$7,0),COUNTIF(Programa!$C$11:$C$1000,$C$2),7),$C4),COUNTIF(OFFSET(Programa!$V$11,0,MATCH(AU$3,Programa!$W$7:$OC$7,0),1000,7),$C4))</f>
        <v>0</v>
      </c>
      <c r="AV4" s="66">
        <f ca="1">IFERROR(COUNTIF(OFFSET(Programa!$V$11,MATCH($C$2,Programa!$C$11:$C$1000,0)-1,MATCH(AV$3,Programa!$W$7:$OC$7,0),COUNTIF(Programa!$C$11:$C$1000,$C$2),7),$C4),COUNTIF(OFFSET(Programa!$V$11,0,MATCH(AV$3,Programa!$W$7:$OC$7,0),1000,7),$C4))</f>
        <v>0</v>
      </c>
      <c r="AW4" s="66">
        <f ca="1">IFERROR(COUNTIF(OFFSET(Programa!$V$11,MATCH($C$2,Programa!$C$11:$C$1000,0)-1,MATCH(AW$3,Programa!$W$7:$OC$7,0),COUNTIF(Programa!$C$11:$C$1000,$C$2),7),$C4),COUNTIF(OFFSET(Programa!$V$11,0,MATCH(AW$3,Programa!$W$7:$OC$7,0),1000,7),$C4))</f>
        <v>0</v>
      </c>
      <c r="AX4" s="66">
        <f ca="1">IFERROR(COUNTIF(OFFSET(Programa!$V$11,MATCH($C$2,Programa!$C$11:$C$1000,0)-1,MATCH(AX$3,Programa!$W$7:$OC$7,0),COUNTIF(Programa!$C$11:$C$1000,$C$2),7),$C4),COUNTIF(OFFSET(Programa!$V$11,0,MATCH(AX$3,Programa!$W$7:$OC$7,0),1000,7),$C4))</f>
        <v>0</v>
      </c>
      <c r="AY4" s="66">
        <f ca="1">IFERROR(COUNTIF(OFFSET(Programa!$V$11,MATCH($C$2,Programa!$C$11:$C$1000,0)-1,MATCH(AY$3,Programa!$W$7:$OC$7,0),COUNTIF(Programa!$C$11:$C$1000,$C$2),7),$C4),COUNTIF(OFFSET(Programa!$V$11,0,MATCH(AY$3,Programa!$W$7:$OC$7,0),1000,7),$C4))</f>
        <v>0</v>
      </c>
      <c r="AZ4" s="66">
        <f ca="1">IFERROR(COUNTIF(OFFSET(Programa!$V$11,MATCH($C$2,Programa!$C$11:$C$1000,0)-1,MATCH(AZ$3,Programa!$W$7:$OC$7,0),COUNTIF(Programa!$C$11:$C$1000,$C$2),7),$C4),COUNTIF(OFFSET(Programa!$V$11,0,MATCH(AZ$3,Programa!$W$7:$OC$7,0),1000,7),$C4))</f>
        <v>0</v>
      </c>
      <c r="BA4" s="66">
        <f ca="1">IFERROR(COUNTIF(OFFSET(Programa!$V$11,MATCH($C$2,Programa!$C$11:$C$1000,0)-1,MATCH(BA$3,Programa!$W$7:$OC$7,0),COUNTIF(Programa!$C$11:$C$1000,$C$2),7),$C4),COUNTIF(OFFSET(Programa!$V$11,0,MATCH(BA$3,Programa!$W$7:$OC$7,0),1000,7),$C4))</f>
        <v>0</v>
      </c>
      <c r="BB4" s="66">
        <f ca="1">IFERROR(COUNTIF(OFFSET(Programa!$V$11,MATCH($C$2,Programa!$C$11:$C$1000,0)-1,MATCH(BB$3,Programa!$W$7:$OC$7,0),COUNTIF(Programa!$C$11:$C$1000,$C$2),7),$C4),COUNTIF(OFFSET(Programa!$V$11,0,MATCH(BB$3,Programa!$W$7:$OC$7,0),1000,7),$C4))</f>
        <v>0</v>
      </c>
      <c r="BC4" s="66">
        <f ca="1">IFERROR(COUNTIF(OFFSET(Programa!$V$11,MATCH($C$2,Programa!$C$11:$C$1000,0)-1,MATCH(BC$3,Programa!$W$7:$OC$7,0),COUNTIF(Programa!$C$11:$C$1000,$C$2),7),$C4),COUNTIF(OFFSET(Programa!$V$11,0,MATCH(BC$3,Programa!$W$7:$OC$7,0),1000,7),$C4))</f>
        <v>0</v>
      </c>
      <c r="BD4" s="66">
        <f ca="1">IFERROR(COUNTIF(OFFSET(Programa!$V$11,MATCH($C$2,Programa!$C$11:$C$1000,0)-1,MATCH(BD$3,Programa!$W$7:$OC$7,0),COUNTIF(Programa!$C$11:$C$1000,$C$2),7),$C4),COUNTIF(OFFSET(Programa!$V$11,0,MATCH(BD$3,Programa!$W$7:$OC$7,0),1000,7),$C4))</f>
        <v>0</v>
      </c>
    </row>
    <row r="5" spans="1:366" ht="25.15" customHeight="1" x14ac:dyDescent="0.25">
      <c r="B5" s="173"/>
      <c r="C5" s="63" t="s">
        <v>8</v>
      </c>
      <c r="D5" s="66">
        <f ca="1">IFERROR(COUNTIF(OFFSET(Programa!$V$11,MATCH($C$2,Programa!$C$11:$C$1000,0)-1,MATCH(D$3,Programa!$W$7:$OC$7,0),COUNTIF(Programa!$C$11:$C$1000,$C$2),7),$C5),COUNTIF(OFFSET(Programa!$V$11,0,MATCH(D$3,Programa!$W$7:$OC$7,0),1000,7),$C5))</f>
        <v>0</v>
      </c>
      <c r="E5" s="66">
        <f ca="1">IFERROR(COUNTIF(OFFSET(Programa!$V$11,MATCH($C$2,Programa!$C$11:$C$1000,0)-1,MATCH(E$3,Programa!$W$7:$OC$7,0),COUNTIF(Programa!$C$11:$C$1000,$C$2),7),$C5),COUNTIF(OFFSET(Programa!$V$11,0,MATCH(E$3,Programa!$W$7:$OC$7,0),1000,7),$C5))</f>
        <v>0</v>
      </c>
      <c r="F5" s="66">
        <f ca="1">IFERROR(COUNTIF(OFFSET(Programa!$V$11,MATCH($C$2,Programa!$C$11:$C$1000,0)-1,MATCH(F$3,Programa!$W$7:$OC$7,0),COUNTIF(Programa!$C$11:$C$1000,$C$2),7),$C5),COUNTIF(OFFSET(Programa!$V$11,0,MATCH(F$3,Programa!$W$7:$OC$7,0),1000,7),$C5))</f>
        <v>0</v>
      </c>
      <c r="G5" s="66">
        <f ca="1">IFERROR(COUNTIF(OFFSET(Programa!$V$11,MATCH($C$2,Programa!$C$11:$C$1000,0)-1,MATCH(G$3,Programa!$W$7:$OC$7,0),COUNTIF(Programa!$C$11:$C$1000,$C$2),7),$C5),COUNTIF(OFFSET(Programa!$V$11,0,MATCH(G$3,Programa!$W$7:$OC$7,0),1000,7),$C5))</f>
        <v>0</v>
      </c>
      <c r="H5" s="66">
        <f ca="1">IFERROR(COUNTIF(OFFSET(Programa!$V$11,MATCH($C$2,Programa!$C$11:$C$1000,0)-1,MATCH(H$3,Programa!$W$7:$OC$7,0),COUNTIF(Programa!$C$11:$C$1000,$C$2),7),$C5),COUNTIF(OFFSET(Programa!$V$11,0,MATCH(H$3,Programa!$W$7:$OC$7,0),1000,7),$C5))</f>
        <v>0</v>
      </c>
      <c r="I5" s="66">
        <f ca="1">IFERROR(COUNTIF(OFFSET(Programa!$V$11,MATCH($C$2,Programa!$C$11:$C$1000,0)-1,MATCH(I$3,Programa!$W$7:$OC$7,0),COUNTIF(Programa!$C$11:$C$1000,$C$2),7),$C5),COUNTIF(OFFSET(Programa!$V$11,0,MATCH(I$3,Programa!$W$7:$OC$7,0),1000,7),$C5))</f>
        <v>0</v>
      </c>
      <c r="J5" s="66">
        <f ca="1">IFERROR(COUNTIF(OFFSET(Programa!$V$11,MATCH($C$2,Programa!$C$11:$C$1000,0)-1,MATCH(J$3,Programa!$W$7:$OC$7,0),COUNTIF(Programa!$C$11:$C$1000,$C$2),7),$C5),COUNTIF(OFFSET(Programa!$V$11,0,MATCH(J$3,Programa!$W$7:$OC$7,0),1000,7),$C5))</f>
        <v>0</v>
      </c>
      <c r="K5" s="66">
        <f ca="1">IFERROR(COUNTIF(OFFSET(Programa!$V$11,MATCH($C$2,Programa!$C$11:$C$1000,0)-1,MATCH(K$3,Programa!$W$7:$OC$7,0),COUNTIF(Programa!$C$11:$C$1000,$C$2),7),$C5),COUNTIF(OFFSET(Programa!$V$11,0,MATCH(K$3,Programa!$W$7:$OC$7,0),1000,7),$C5))</f>
        <v>0</v>
      </c>
      <c r="L5" s="66">
        <f ca="1">IFERROR(COUNTIF(OFFSET(Programa!$V$11,MATCH($C$2,Programa!$C$11:$C$1000,0)-1,MATCH(L$3,Programa!$W$7:$OC$7,0),COUNTIF(Programa!$C$11:$C$1000,$C$2),7),$C5),COUNTIF(OFFSET(Programa!$V$11,0,MATCH(L$3,Programa!$W$7:$OC$7,0),1000,7),$C5))</f>
        <v>0</v>
      </c>
      <c r="M5" s="66">
        <f ca="1">IFERROR(COUNTIF(OFFSET(Programa!$V$11,MATCH($C$2,Programa!$C$11:$C$1000,0)-1,MATCH(M$3,Programa!$W$7:$OC$7,0),COUNTIF(Programa!$C$11:$C$1000,$C$2),7),$C5),COUNTIF(OFFSET(Programa!$V$11,0,MATCH(M$3,Programa!$W$7:$OC$7,0),1000,7),$C5))</f>
        <v>0</v>
      </c>
      <c r="N5" s="66">
        <f ca="1">IFERROR(COUNTIF(OFFSET(Programa!$V$11,MATCH($C$2,Programa!$C$11:$C$1000,0)-1,MATCH(N$3,Programa!$W$7:$OC$7,0),COUNTIF(Programa!$C$11:$C$1000,$C$2),7),$C5),COUNTIF(OFFSET(Programa!$V$11,0,MATCH(N$3,Programa!$W$7:$OC$7,0),1000,7),$C5))</f>
        <v>0</v>
      </c>
      <c r="O5" s="66">
        <f ca="1">IFERROR(COUNTIF(OFFSET(Programa!$V$11,MATCH($C$2,Programa!$C$11:$C$1000,0)-1,MATCH(O$3,Programa!$W$7:$OC$7,0),COUNTIF(Programa!$C$11:$C$1000,$C$2),7),$C5),COUNTIF(OFFSET(Programa!$V$11,0,MATCH(O$3,Programa!$W$7:$OC$7,0),1000,7),$C5))</f>
        <v>0</v>
      </c>
      <c r="P5" s="66">
        <f ca="1">IFERROR(COUNTIF(OFFSET(Programa!$V$11,MATCH($C$2,Programa!$C$11:$C$1000,0)-1,MATCH(P$3,Programa!$W$7:$OC$7,0),COUNTIF(Programa!$C$11:$C$1000,$C$2),7),$C5),COUNTIF(OFFSET(Programa!$V$11,0,MATCH(P$3,Programa!$W$7:$OC$7,0),1000,7),$C5))</f>
        <v>0</v>
      </c>
      <c r="Q5" s="66">
        <f ca="1">IFERROR(COUNTIF(OFFSET(Programa!$V$11,MATCH($C$2,Programa!$C$11:$C$1000,0)-1,MATCH(Q$3,Programa!$W$7:$OC$7,0),COUNTIF(Programa!$C$11:$C$1000,$C$2),7),$C5),COUNTIF(OFFSET(Programa!$V$11,0,MATCH(Q$3,Programa!$W$7:$OC$7,0),1000,7),$C5))</f>
        <v>0</v>
      </c>
      <c r="R5" s="66">
        <f ca="1">IFERROR(COUNTIF(OFFSET(Programa!$V$11,MATCH($C$2,Programa!$C$11:$C$1000,0)-1,MATCH(R$3,Programa!$W$7:$OC$7,0),COUNTIF(Programa!$C$11:$C$1000,$C$2),7),$C5),COUNTIF(OFFSET(Programa!$V$11,0,MATCH(R$3,Programa!$W$7:$OC$7,0),1000,7),$C5))</f>
        <v>0</v>
      </c>
      <c r="S5" s="66">
        <f ca="1">IFERROR(COUNTIF(OFFSET(Programa!$V$11,MATCH($C$2,Programa!$C$11:$C$1000,0)-1,MATCH(S$3,Programa!$W$7:$OC$7,0),COUNTIF(Programa!$C$11:$C$1000,$C$2),7),$C5),COUNTIF(OFFSET(Programa!$V$11,0,MATCH(S$3,Programa!$W$7:$OC$7,0),1000,7),$C5))</f>
        <v>0</v>
      </c>
      <c r="T5" s="66">
        <f ca="1">IFERROR(COUNTIF(OFFSET(Programa!$V$11,MATCH($C$2,Programa!$C$11:$C$1000,0)-1,MATCH(T$3,Programa!$W$7:$OC$7,0),COUNTIF(Programa!$C$11:$C$1000,$C$2),7),$C5),COUNTIF(OFFSET(Programa!$V$11,0,MATCH(T$3,Programa!$W$7:$OC$7,0),1000,7),$C5))</f>
        <v>0</v>
      </c>
      <c r="U5" s="66">
        <f ca="1">IFERROR(COUNTIF(OFFSET(Programa!$V$11,MATCH($C$2,Programa!$C$11:$C$1000,0)-1,MATCH(U$3,Programa!$W$7:$OC$7,0),COUNTIF(Programa!$C$11:$C$1000,$C$2),7),$C5),COUNTIF(OFFSET(Programa!$V$11,0,MATCH(U$3,Programa!$W$7:$OC$7,0),1000,7),$C5))</f>
        <v>0</v>
      </c>
      <c r="V5" s="66">
        <f ca="1">IFERROR(COUNTIF(OFFSET(Programa!$V$11,MATCH($C$2,Programa!$C$11:$C$1000,0)-1,MATCH(V$3,Programa!$W$7:$OC$7,0),COUNTIF(Programa!$C$11:$C$1000,$C$2),7),$C5),COUNTIF(OFFSET(Programa!$V$11,0,MATCH(V$3,Programa!$W$7:$OC$7,0),1000,7),$C5))</f>
        <v>0</v>
      </c>
      <c r="W5" s="66">
        <f ca="1">IFERROR(COUNTIF(OFFSET(Programa!$V$11,MATCH($C$2,Programa!$C$11:$C$1000,0)-1,MATCH(W$3,Programa!$W$7:$OC$7,0),COUNTIF(Programa!$C$11:$C$1000,$C$2),7),$C5),COUNTIF(OFFSET(Programa!$V$11,0,MATCH(W$3,Programa!$W$7:$OC$7,0),1000,7),$C5))</f>
        <v>0</v>
      </c>
      <c r="X5" s="66">
        <f ca="1">IFERROR(COUNTIF(OFFSET(Programa!$V$11,MATCH($C$2,Programa!$C$11:$C$1000,0)-1,MATCH(X$3,Programa!$W$7:$OC$7,0),COUNTIF(Programa!$C$11:$C$1000,$C$2),7),$C5),COUNTIF(OFFSET(Programa!$V$11,0,MATCH(X$3,Programa!$W$7:$OC$7,0),1000,7),$C5))</f>
        <v>0</v>
      </c>
      <c r="Y5" s="66">
        <f ca="1">IFERROR(COUNTIF(OFFSET(Programa!$V$11,MATCH($C$2,Programa!$C$11:$C$1000,0)-1,MATCH(Y$3,Programa!$W$7:$OC$7,0),COUNTIF(Programa!$C$11:$C$1000,$C$2),7),$C5),COUNTIF(OFFSET(Programa!$V$11,0,MATCH(Y$3,Programa!$W$7:$OC$7,0),1000,7),$C5))</f>
        <v>0</v>
      </c>
      <c r="Z5" s="66">
        <f ca="1">IFERROR(COUNTIF(OFFSET(Programa!$V$11,MATCH($C$2,Programa!$C$11:$C$1000,0)-1,MATCH(Z$3,Programa!$W$7:$OC$7,0),COUNTIF(Programa!$C$11:$C$1000,$C$2),7),$C5),COUNTIF(OFFSET(Programa!$V$11,0,MATCH(Z$3,Programa!$W$7:$OC$7,0),1000,7),$C5))</f>
        <v>0</v>
      </c>
      <c r="AA5" s="66">
        <f ca="1">IFERROR(COUNTIF(OFFSET(Programa!$V$11,MATCH($C$2,Programa!$C$11:$C$1000,0)-1,MATCH(AA$3,Programa!$W$7:$OC$7,0),COUNTIF(Programa!$C$11:$C$1000,$C$2),7),$C5),COUNTIF(OFFSET(Programa!$V$11,0,MATCH(AA$3,Programa!$W$7:$OC$7,0),1000,7),$C5))</f>
        <v>0</v>
      </c>
      <c r="AB5" s="66">
        <f ca="1">IFERROR(COUNTIF(OFFSET(Programa!$V$11,MATCH($C$2,Programa!$C$11:$C$1000,0)-1,MATCH(AB$3,Programa!$W$7:$OC$7,0),COUNTIF(Programa!$C$11:$C$1000,$C$2),7),$C5),COUNTIF(OFFSET(Programa!$V$11,0,MATCH(AB$3,Programa!$W$7:$OC$7,0),1000,7),$C5))</f>
        <v>0</v>
      </c>
      <c r="AC5" s="66">
        <f ca="1">IFERROR(COUNTIF(OFFSET(Programa!$V$11,MATCH($C$2,Programa!$C$11:$C$1000,0)-1,MATCH(AC$3,Programa!$W$7:$OC$7,0),COUNTIF(Programa!$C$11:$C$1000,$C$2),7),$C5),COUNTIF(OFFSET(Programa!$V$11,0,MATCH(AC$3,Programa!$W$7:$OC$7,0),1000,7),$C5))</f>
        <v>0</v>
      </c>
      <c r="AD5" s="66">
        <f ca="1">IFERROR(COUNTIF(OFFSET(Programa!$V$11,MATCH($C$2,Programa!$C$11:$C$1000,0)-1,MATCH(AD$3,Programa!$W$7:$OC$7,0),COUNTIF(Programa!$C$11:$C$1000,$C$2),7),$C5),COUNTIF(OFFSET(Programa!$V$11,0,MATCH(AD$3,Programa!$W$7:$OC$7,0),1000,7),$C5))</f>
        <v>0</v>
      </c>
      <c r="AE5" s="66">
        <f ca="1">IFERROR(COUNTIF(OFFSET(Programa!$V$11,MATCH($C$2,Programa!$C$11:$C$1000,0)-1,MATCH(AE$3,Programa!$W$7:$OC$7,0),COUNTIF(Programa!$C$11:$C$1000,$C$2),7),$C5),COUNTIF(OFFSET(Programa!$V$11,0,MATCH(AE$3,Programa!$W$7:$OC$7,0),1000,7),$C5))</f>
        <v>0</v>
      </c>
      <c r="AF5" s="66">
        <f ca="1">IFERROR(COUNTIF(OFFSET(Programa!$V$11,MATCH($C$2,Programa!$C$11:$C$1000,0)-1,MATCH(AF$3,Programa!$W$7:$OC$7,0),COUNTIF(Programa!$C$11:$C$1000,$C$2),7),$C5),COUNTIF(OFFSET(Programa!$V$11,0,MATCH(AF$3,Programa!$W$7:$OC$7,0),1000,7),$C5))</f>
        <v>0</v>
      </c>
      <c r="AG5" s="66">
        <f ca="1">IFERROR(COUNTIF(OFFSET(Programa!$V$11,MATCH($C$2,Programa!$C$11:$C$1000,0)-1,MATCH(AG$3,Programa!$W$7:$OC$7,0),COUNTIF(Programa!$C$11:$C$1000,$C$2),7),$C5),COUNTIF(OFFSET(Programa!$V$11,0,MATCH(AG$3,Programa!$W$7:$OC$7,0),1000,7),$C5))</f>
        <v>0</v>
      </c>
      <c r="AH5" s="66">
        <f ca="1">IFERROR(COUNTIF(OFFSET(Programa!$V$11,MATCH($C$2,Programa!$C$11:$C$1000,0)-1,MATCH(AH$3,Programa!$W$7:$OC$7,0),COUNTIF(Programa!$C$11:$C$1000,$C$2),7),$C5),COUNTIF(OFFSET(Programa!$V$11,0,MATCH(AH$3,Programa!$W$7:$OC$7,0),1000,7),$C5))</f>
        <v>0</v>
      </c>
      <c r="AI5" s="66">
        <f ca="1">IFERROR(COUNTIF(OFFSET(Programa!$V$11,MATCH($C$2,Programa!$C$11:$C$1000,0)-1,MATCH(AI$3,Programa!$W$7:$OC$7,0),COUNTIF(Programa!$C$11:$C$1000,$C$2),7),$C5),COUNTIF(OFFSET(Programa!$V$11,0,MATCH(AI$3,Programa!$W$7:$OC$7,0),1000,7),$C5))</f>
        <v>0</v>
      </c>
      <c r="AJ5" s="66">
        <f ca="1">IFERROR(COUNTIF(OFFSET(Programa!$V$11,MATCH($C$2,Programa!$C$11:$C$1000,0)-1,MATCH(AJ$3,Programa!$W$7:$OC$7,0),COUNTIF(Programa!$C$11:$C$1000,$C$2),7),$C5),COUNTIF(OFFSET(Programa!$V$11,0,MATCH(AJ$3,Programa!$W$7:$OC$7,0),1000,7),$C5))</f>
        <v>0</v>
      </c>
      <c r="AK5" s="66">
        <f ca="1">IFERROR(COUNTIF(OFFSET(Programa!$V$11,MATCH($C$2,Programa!$C$11:$C$1000,0)-1,MATCH(AK$3,Programa!$W$7:$OC$7,0),COUNTIF(Programa!$C$11:$C$1000,$C$2),7),$C5),COUNTIF(OFFSET(Programa!$V$11,0,MATCH(AK$3,Programa!$W$7:$OC$7,0),1000,7),$C5))</f>
        <v>0</v>
      </c>
      <c r="AL5" s="66">
        <f ca="1">IFERROR(COUNTIF(OFFSET(Programa!$V$11,MATCH($C$2,Programa!$C$11:$C$1000,0)-1,MATCH(AL$3,Programa!$W$7:$OC$7,0),COUNTIF(Programa!$C$11:$C$1000,$C$2),7),$C5),COUNTIF(OFFSET(Programa!$V$11,0,MATCH(AL$3,Programa!$W$7:$OC$7,0),1000,7),$C5))</f>
        <v>0</v>
      </c>
      <c r="AM5" s="66">
        <f ca="1">IFERROR(COUNTIF(OFFSET(Programa!$V$11,MATCH($C$2,Programa!$C$11:$C$1000,0)-1,MATCH(AM$3,Programa!$W$7:$OC$7,0),COUNTIF(Programa!$C$11:$C$1000,$C$2),7),$C5),COUNTIF(OFFSET(Programa!$V$11,0,MATCH(AM$3,Programa!$W$7:$OC$7,0),1000,7),$C5))</f>
        <v>0</v>
      </c>
      <c r="AN5" s="66">
        <f ca="1">IFERROR(COUNTIF(OFFSET(Programa!$V$11,MATCH($C$2,Programa!$C$11:$C$1000,0)-1,MATCH(AN$3,Programa!$W$7:$OC$7,0),COUNTIF(Programa!$C$11:$C$1000,$C$2),7),$C5),COUNTIF(OFFSET(Programa!$V$11,0,MATCH(AN$3,Programa!$W$7:$OC$7,0),1000,7),$C5))</f>
        <v>0</v>
      </c>
      <c r="AO5" s="66">
        <f ca="1">IFERROR(COUNTIF(OFFSET(Programa!$V$11,MATCH($C$2,Programa!$C$11:$C$1000,0)-1,MATCH(AO$3,Programa!$W$7:$OC$7,0),COUNTIF(Programa!$C$11:$C$1000,$C$2),7),$C5),COUNTIF(OFFSET(Programa!$V$11,0,MATCH(AO$3,Programa!$W$7:$OC$7,0),1000,7),$C5))</f>
        <v>0</v>
      </c>
      <c r="AP5" s="66">
        <f ca="1">IFERROR(COUNTIF(OFFSET(Programa!$V$11,MATCH($C$2,Programa!$C$11:$C$1000,0)-1,MATCH(AP$3,Programa!$W$7:$OC$7,0),COUNTIF(Programa!$C$11:$C$1000,$C$2),7),$C5),COUNTIF(OFFSET(Programa!$V$11,0,MATCH(AP$3,Programa!$W$7:$OC$7,0),1000,7),$C5))</f>
        <v>0</v>
      </c>
      <c r="AQ5" s="66">
        <f ca="1">IFERROR(COUNTIF(OFFSET(Programa!$V$11,MATCH($C$2,Programa!$C$11:$C$1000,0)-1,MATCH(AQ$3,Programa!$W$7:$OC$7,0),COUNTIF(Programa!$C$11:$C$1000,$C$2),7),$C5),COUNTIF(OFFSET(Programa!$V$11,0,MATCH(AQ$3,Programa!$W$7:$OC$7,0),1000,7),$C5))</f>
        <v>0</v>
      </c>
      <c r="AR5" s="66">
        <f ca="1">IFERROR(COUNTIF(OFFSET(Programa!$V$11,MATCH($C$2,Programa!$C$11:$C$1000,0)-1,MATCH(AR$3,Programa!$W$7:$OC$7,0),COUNTIF(Programa!$C$11:$C$1000,$C$2),7),$C5),COUNTIF(OFFSET(Programa!$V$11,0,MATCH(AR$3,Programa!$W$7:$OC$7,0),1000,7),$C5))</f>
        <v>0</v>
      </c>
      <c r="AS5" s="66">
        <f ca="1">IFERROR(COUNTIF(OFFSET(Programa!$V$11,MATCH($C$2,Programa!$C$11:$C$1000,0)-1,MATCH(AS$3,Programa!$W$7:$OC$7,0),COUNTIF(Programa!$C$11:$C$1000,$C$2),7),$C5),COUNTIF(OFFSET(Programa!$V$11,0,MATCH(AS$3,Programa!$W$7:$OC$7,0),1000,7),$C5))</f>
        <v>0</v>
      </c>
      <c r="AT5" s="66">
        <f ca="1">IFERROR(COUNTIF(OFFSET(Programa!$V$11,MATCH($C$2,Programa!$C$11:$C$1000,0)-1,MATCH(AT$3,Programa!$W$7:$OC$7,0),COUNTIF(Programa!$C$11:$C$1000,$C$2),7),$C5),COUNTIF(OFFSET(Programa!$V$11,0,MATCH(AT$3,Programa!$W$7:$OC$7,0),1000,7),$C5))</f>
        <v>0</v>
      </c>
      <c r="AU5" s="66">
        <f ca="1">IFERROR(COUNTIF(OFFSET(Programa!$V$11,MATCH($C$2,Programa!$C$11:$C$1000,0)-1,MATCH(AU$3,Programa!$W$7:$OC$7,0),COUNTIF(Programa!$C$11:$C$1000,$C$2),7),$C5),COUNTIF(OFFSET(Programa!$V$11,0,MATCH(AU$3,Programa!$W$7:$OC$7,0),1000,7),$C5))</f>
        <v>0</v>
      </c>
      <c r="AV5" s="66">
        <f ca="1">IFERROR(COUNTIF(OFFSET(Programa!$V$11,MATCH($C$2,Programa!$C$11:$C$1000,0)-1,MATCH(AV$3,Programa!$W$7:$OC$7,0),COUNTIF(Programa!$C$11:$C$1000,$C$2),7),$C5),COUNTIF(OFFSET(Programa!$V$11,0,MATCH(AV$3,Programa!$W$7:$OC$7,0),1000,7),$C5))</f>
        <v>0</v>
      </c>
      <c r="AW5" s="66">
        <f ca="1">IFERROR(COUNTIF(OFFSET(Programa!$V$11,MATCH($C$2,Programa!$C$11:$C$1000,0)-1,MATCH(AW$3,Programa!$W$7:$OC$7,0),COUNTIF(Programa!$C$11:$C$1000,$C$2),7),$C5),COUNTIF(OFFSET(Programa!$V$11,0,MATCH(AW$3,Programa!$W$7:$OC$7,0),1000,7),$C5))</f>
        <v>0</v>
      </c>
      <c r="AX5" s="66">
        <f ca="1">IFERROR(COUNTIF(OFFSET(Programa!$V$11,MATCH($C$2,Programa!$C$11:$C$1000,0)-1,MATCH(AX$3,Programa!$W$7:$OC$7,0),COUNTIF(Programa!$C$11:$C$1000,$C$2),7),$C5),COUNTIF(OFFSET(Programa!$V$11,0,MATCH(AX$3,Programa!$W$7:$OC$7,0),1000,7),$C5))</f>
        <v>0</v>
      </c>
      <c r="AY5" s="66">
        <f ca="1">IFERROR(COUNTIF(OFFSET(Programa!$V$11,MATCH($C$2,Programa!$C$11:$C$1000,0)-1,MATCH(AY$3,Programa!$W$7:$OC$7,0),COUNTIF(Programa!$C$11:$C$1000,$C$2),7),$C5),COUNTIF(OFFSET(Programa!$V$11,0,MATCH(AY$3,Programa!$W$7:$OC$7,0),1000,7),$C5))</f>
        <v>0</v>
      </c>
      <c r="AZ5" s="66">
        <f ca="1">IFERROR(COUNTIF(OFFSET(Programa!$V$11,MATCH($C$2,Programa!$C$11:$C$1000,0)-1,MATCH(AZ$3,Programa!$W$7:$OC$7,0),COUNTIF(Programa!$C$11:$C$1000,$C$2),7),$C5),COUNTIF(OFFSET(Programa!$V$11,0,MATCH(AZ$3,Programa!$W$7:$OC$7,0),1000,7),$C5))</f>
        <v>0</v>
      </c>
      <c r="BA5" s="66">
        <f ca="1">IFERROR(COUNTIF(OFFSET(Programa!$V$11,MATCH($C$2,Programa!$C$11:$C$1000,0)-1,MATCH(BA$3,Programa!$W$7:$OC$7,0),COUNTIF(Programa!$C$11:$C$1000,$C$2),7),$C5),COUNTIF(OFFSET(Programa!$V$11,0,MATCH(BA$3,Programa!$W$7:$OC$7,0),1000,7),$C5))</f>
        <v>0</v>
      </c>
      <c r="BB5" s="66">
        <f ca="1">IFERROR(COUNTIF(OFFSET(Programa!$V$11,MATCH($C$2,Programa!$C$11:$C$1000,0)-1,MATCH(BB$3,Programa!$W$7:$OC$7,0),COUNTIF(Programa!$C$11:$C$1000,$C$2),7),$C5),COUNTIF(OFFSET(Programa!$V$11,0,MATCH(BB$3,Programa!$W$7:$OC$7,0),1000,7),$C5))</f>
        <v>0</v>
      </c>
      <c r="BC5" s="66">
        <f ca="1">IFERROR(COUNTIF(OFFSET(Programa!$V$11,MATCH($C$2,Programa!$C$11:$C$1000,0)-1,MATCH(BC$3,Programa!$W$7:$OC$7,0),COUNTIF(Programa!$C$11:$C$1000,$C$2),7),$C5),COUNTIF(OFFSET(Programa!$V$11,0,MATCH(BC$3,Programa!$W$7:$OC$7,0),1000,7),$C5))</f>
        <v>0</v>
      </c>
      <c r="BD5" s="66">
        <f ca="1">IFERROR(COUNTIF(OFFSET(Programa!$V$11,MATCH($C$2,Programa!$C$11:$C$1000,0)-1,MATCH(BD$3,Programa!$W$7:$OC$7,0),COUNTIF(Programa!$C$11:$C$1000,$C$2),7),$C5),COUNTIF(OFFSET(Programa!$V$11,0,MATCH(BD$3,Programa!$W$7:$OC$7,0),1000,7),$C5))</f>
        <v>0</v>
      </c>
    </row>
    <row r="6" spans="1:366" ht="25.15" customHeight="1" x14ac:dyDescent="0.25">
      <c r="B6" s="173"/>
      <c r="C6" s="64" t="s">
        <v>28</v>
      </c>
      <c r="D6" s="66">
        <f ca="1">IFERROR(COUNTIF(OFFSET(Programa!$V$11,MATCH($C$2,Programa!$C$11:$C$1000,0)-1,MATCH(D$3,Programa!$W$7:$OC$7,0),COUNTIF(Programa!$C$11:$C$1000,$C$2),7),$C6),COUNTIF(OFFSET(Programa!$V$11,0,MATCH(D$3,Programa!$W$7:$OC$7,0),1000,7),$C6))</f>
        <v>0</v>
      </c>
      <c r="E6" s="66">
        <f ca="1">IFERROR(COUNTIF(OFFSET(Programa!$V$11,MATCH($C$2,Programa!$C$11:$C$1000,0)-1,MATCH(E$3,Programa!$W$7:$OC$7,0),COUNTIF(Programa!$C$11:$C$1000,$C$2),7),$C6),COUNTIF(OFFSET(Programa!$V$11,0,MATCH(E$3,Programa!$W$7:$OC$7,0),1000,7),$C6))</f>
        <v>0</v>
      </c>
      <c r="F6" s="66">
        <f ca="1">IFERROR(COUNTIF(OFFSET(Programa!$V$11,MATCH($C$2,Programa!$C$11:$C$1000,0)-1,MATCH(F$3,Programa!$W$7:$OC$7,0),COUNTIF(Programa!$C$11:$C$1000,$C$2),7),$C6),COUNTIF(OFFSET(Programa!$V$11,0,MATCH(F$3,Programa!$W$7:$OC$7,0),1000,7),$C6))</f>
        <v>0</v>
      </c>
      <c r="G6" s="66">
        <f ca="1">IFERROR(COUNTIF(OFFSET(Programa!$V$11,MATCH($C$2,Programa!$C$11:$C$1000,0)-1,MATCH(G$3,Programa!$W$7:$OC$7,0),COUNTIF(Programa!$C$11:$C$1000,$C$2),7),$C6),COUNTIF(OFFSET(Programa!$V$11,0,MATCH(G$3,Programa!$W$7:$OC$7,0),1000,7),$C6))</f>
        <v>0</v>
      </c>
      <c r="H6" s="66">
        <f ca="1">IFERROR(COUNTIF(OFFSET(Programa!$V$11,MATCH($C$2,Programa!$C$11:$C$1000,0)-1,MATCH(H$3,Programa!$W$7:$OC$7,0),COUNTIF(Programa!$C$11:$C$1000,$C$2),7),$C6),COUNTIF(OFFSET(Programa!$V$11,0,MATCH(H$3,Programa!$W$7:$OC$7,0),1000,7),$C6))</f>
        <v>0</v>
      </c>
      <c r="I6" s="66">
        <f ca="1">IFERROR(COUNTIF(OFFSET(Programa!$V$11,MATCH($C$2,Programa!$C$11:$C$1000,0)-1,MATCH(I$3,Programa!$W$7:$OC$7,0),COUNTIF(Programa!$C$11:$C$1000,$C$2),7),$C6),COUNTIF(OFFSET(Programa!$V$11,0,MATCH(I$3,Programa!$W$7:$OC$7,0),1000,7),$C6))</f>
        <v>0</v>
      </c>
      <c r="J6" s="66">
        <f ca="1">IFERROR(COUNTIF(OFFSET(Programa!$V$11,MATCH($C$2,Programa!$C$11:$C$1000,0)-1,MATCH(J$3,Programa!$W$7:$OC$7,0),COUNTIF(Programa!$C$11:$C$1000,$C$2),7),$C6),COUNTIF(OFFSET(Programa!$V$11,0,MATCH(J$3,Programa!$W$7:$OC$7,0),1000,7),$C6))</f>
        <v>0</v>
      </c>
      <c r="K6" s="66">
        <f ca="1">IFERROR(COUNTIF(OFFSET(Programa!$V$11,MATCH($C$2,Programa!$C$11:$C$1000,0)-1,MATCH(K$3,Programa!$W$7:$OC$7,0),COUNTIF(Programa!$C$11:$C$1000,$C$2),7),$C6),COUNTIF(OFFSET(Programa!$V$11,0,MATCH(K$3,Programa!$W$7:$OC$7,0),1000,7),$C6))</f>
        <v>0</v>
      </c>
      <c r="L6" s="66">
        <f ca="1">IFERROR(COUNTIF(OFFSET(Programa!$V$11,MATCH($C$2,Programa!$C$11:$C$1000,0)-1,MATCH(L$3,Programa!$W$7:$OC$7,0),COUNTIF(Programa!$C$11:$C$1000,$C$2),7),$C6),COUNTIF(OFFSET(Programa!$V$11,0,MATCH(L$3,Programa!$W$7:$OC$7,0),1000,7),$C6))</f>
        <v>0</v>
      </c>
      <c r="M6" s="66">
        <f ca="1">IFERROR(COUNTIF(OFFSET(Programa!$V$11,MATCH($C$2,Programa!$C$11:$C$1000,0)-1,MATCH(M$3,Programa!$W$7:$OC$7,0),COUNTIF(Programa!$C$11:$C$1000,$C$2),7),$C6),COUNTIF(OFFSET(Programa!$V$11,0,MATCH(M$3,Programa!$W$7:$OC$7,0),1000,7),$C6))</f>
        <v>0</v>
      </c>
      <c r="N6" s="66">
        <f ca="1">IFERROR(COUNTIF(OFFSET(Programa!$V$11,MATCH($C$2,Programa!$C$11:$C$1000,0)-1,MATCH(N$3,Programa!$W$7:$OC$7,0),COUNTIF(Programa!$C$11:$C$1000,$C$2),7),$C6),COUNTIF(OFFSET(Programa!$V$11,0,MATCH(N$3,Programa!$W$7:$OC$7,0),1000,7),$C6))</f>
        <v>0</v>
      </c>
      <c r="O6" s="66">
        <f ca="1">IFERROR(COUNTIF(OFFSET(Programa!$V$11,MATCH($C$2,Programa!$C$11:$C$1000,0)-1,MATCH(O$3,Programa!$W$7:$OC$7,0),COUNTIF(Programa!$C$11:$C$1000,$C$2),7),$C6),COUNTIF(OFFSET(Programa!$V$11,0,MATCH(O$3,Programa!$W$7:$OC$7,0),1000,7),$C6))</f>
        <v>0</v>
      </c>
      <c r="P6" s="66">
        <f ca="1">IFERROR(COUNTIF(OFFSET(Programa!$V$11,MATCH($C$2,Programa!$C$11:$C$1000,0)-1,MATCH(P$3,Programa!$W$7:$OC$7,0),COUNTIF(Programa!$C$11:$C$1000,$C$2),7),$C6),COUNTIF(OFFSET(Programa!$V$11,0,MATCH(P$3,Programa!$W$7:$OC$7,0),1000,7),$C6))</f>
        <v>0</v>
      </c>
      <c r="Q6" s="66">
        <f ca="1">IFERROR(COUNTIF(OFFSET(Programa!$V$11,MATCH($C$2,Programa!$C$11:$C$1000,0)-1,MATCH(Q$3,Programa!$W$7:$OC$7,0),COUNTIF(Programa!$C$11:$C$1000,$C$2),7),$C6),COUNTIF(OFFSET(Programa!$V$11,0,MATCH(Q$3,Programa!$W$7:$OC$7,0),1000,7),$C6))</f>
        <v>0</v>
      </c>
      <c r="R6" s="66">
        <f ca="1">IFERROR(COUNTIF(OFFSET(Programa!$V$11,MATCH($C$2,Programa!$C$11:$C$1000,0)-1,MATCH(R$3,Programa!$W$7:$OC$7,0),COUNTIF(Programa!$C$11:$C$1000,$C$2),7),$C6),COUNTIF(OFFSET(Programa!$V$11,0,MATCH(R$3,Programa!$W$7:$OC$7,0),1000,7),$C6))</f>
        <v>0</v>
      </c>
      <c r="S6" s="66">
        <f ca="1">IFERROR(COUNTIF(OFFSET(Programa!$V$11,MATCH($C$2,Programa!$C$11:$C$1000,0)-1,MATCH(S$3,Programa!$W$7:$OC$7,0),COUNTIF(Programa!$C$11:$C$1000,$C$2),7),$C6),COUNTIF(OFFSET(Programa!$V$11,0,MATCH(S$3,Programa!$W$7:$OC$7,0),1000,7),$C6))</f>
        <v>0</v>
      </c>
      <c r="T6" s="66">
        <f ca="1">IFERROR(COUNTIF(OFFSET(Programa!$V$11,MATCH($C$2,Programa!$C$11:$C$1000,0)-1,MATCH(T$3,Programa!$W$7:$OC$7,0),COUNTIF(Programa!$C$11:$C$1000,$C$2),7),$C6),COUNTIF(OFFSET(Programa!$V$11,0,MATCH(T$3,Programa!$W$7:$OC$7,0),1000,7),$C6))</f>
        <v>0</v>
      </c>
      <c r="U6" s="66">
        <f ca="1">IFERROR(COUNTIF(OFFSET(Programa!$V$11,MATCH($C$2,Programa!$C$11:$C$1000,0)-1,MATCH(U$3,Programa!$W$7:$OC$7,0),COUNTIF(Programa!$C$11:$C$1000,$C$2),7),$C6),COUNTIF(OFFSET(Programa!$V$11,0,MATCH(U$3,Programa!$W$7:$OC$7,0),1000,7),$C6))</f>
        <v>0</v>
      </c>
      <c r="V6" s="66">
        <f ca="1">IFERROR(COUNTIF(OFFSET(Programa!$V$11,MATCH($C$2,Programa!$C$11:$C$1000,0)-1,MATCH(V$3,Programa!$W$7:$OC$7,0),COUNTIF(Programa!$C$11:$C$1000,$C$2),7),$C6),COUNTIF(OFFSET(Programa!$V$11,0,MATCH(V$3,Programa!$W$7:$OC$7,0),1000,7),$C6))</f>
        <v>0</v>
      </c>
      <c r="W6" s="66">
        <f ca="1">IFERROR(COUNTIF(OFFSET(Programa!$V$11,MATCH($C$2,Programa!$C$11:$C$1000,0)-1,MATCH(W$3,Programa!$W$7:$OC$7,0),COUNTIF(Programa!$C$11:$C$1000,$C$2),7),$C6),COUNTIF(OFFSET(Programa!$V$11,0,MATCH(W$3,Programa!$W$7:$OC$7,0),1000,7),$C6))</f>
        <v>0</v>
      </c>
      <c r="X6" s="66">
        <f ca="1">IFERROR(COUNTIF(OFFSET(Programa!$V$11,MATCH($C$2,Programa!$C$11:$C$1000,0)-1,MATCH(X$3,Programa!$W$7:$OC$7,0),COUNTIF(Programa!$C$11:$C$1000,$C$2),7),$C6),COUNTIF(OFFSET(Programa!$V$11,0,MATCH(X$3,Programa!$W$7:$OC$7,0),1000,7),$C6))</f>
        <v>0</v>
      </c>
      <c r="Y6" s="66">
        <f ca="1">IFERROR(COUNTIF(OFFSET(Programa!$V$11,MATCH($C$2,Programa!$C$11:$C$1000,0)-1,MATCH(Y$3,Programa!$W$7:$OC$7,0),COUNTIF(Programa!$C$11:$C$1000,$C$2),7),$C6),COUNTIF(OFFSET(Programa!$V$11,0,MATCH(Y$3,Programa!$W$7:$OC$7,0),1000,7),$C6))</f>
        <v>0</v>
      </c>
      <c r="Z6" s="66">
        <f ca="1">IFERROR(COUNTIF(OFFSET(Programa!$V$11,MATCH($C$2,Programa!$C$11:$C$1000,0)-1,MATCH(Z$3,Programa!$W$7:$OC$7,0),COUNTIF(Programa!$C$11:$C$1000,$C$2),7),$C6),COUNTIF(OFFSET(Programa!$V$11,0,MATCH(Z$3,Programa!$W$7:$OC$7,0),1000,7),$C6))</f>
        <v>0</v>
      </c>
      <c r="AA6" s="66">
        <f ca="1">IFERROR(COUNTIF(OFFSET(Programa!$V$11,MATCH($C$2,Programa!$C$11:$C$1000,0)-1,MATCH(AA$3,Programa!$W$7:$OC$7,0),COUNTIF(Programa!$C$11:$C$1000,$C$2),7),$C6),COUNTIF(OFFSET(Programa!$V$11,0,MATCH(AA$3,Programa!$W$7:$OC$7,0),1000,7),$C6))</f>
        <v>0</v>
      </c>
      <c r="AB6" s="66">
        <f ca="1">IFERROR(COUNTIF(OFFSET(Programa!$V$11,MATCH($C$2,Programa!$C$11:$C$1000,0)-1,MATCH(AB$3,Programa!$W$7:$OC$7,0),COUNTIF(Programa!$C$11:$C$1000,$C$2),7),$C6),COUNTIF(OFFSET(Programa!$V$11,0,MATCH(AB$3,Programa!$W$7:$OC$7,0),1000,7),$C6))</f>
        <v>0</v>
      </c>
      <c r="AC6" s="66">
        <f ca="1">IFERROR(COUNTIF(OFFSET(Programa!$V$11,MATCH($C$2,Programa!$C$11:$C$1000,0)-1,MATCH(AC$3,Programa!$W$7:$OC$7,0),COUNTIF(Programa!$C$11:$C$1000,$C$2),7),$C6),COUNTIF(OFFSET(Programa!$V$11,0,MATCH(AC$3,Programa!$W$7:$OC$7,0),1000,7),$C6))</f>
        <v>0</v>
      </c>
      <c r="AD6" s="66">
        <f ca="1">IFERROR(COUNTIF(OFFSET(Programa!$V$11,MATCH($C$2,Programa!$C$11:$C$1000,0)-1,MATCH(AD$3,Programa!$W$7:$OC$7,0),COUNTIF(Programa!$C$11:$C$1000,$C$2),7),$C6),COUNTIF(OFFSET(Programa!$V$11,0,MATCH(AD$3,Programa!$W$7:$OC$7,0),1000,7),$C6))</f>
        <v>0</v>
      </c>
      <c r="AE6" s="66">
        <f ca="1">IFERROR(COUNTIF(OFFSET(Programa!$V$11,MATCH($C$2,Programa!$C$11:$C$1000,0)-1,MATCH(AE$3,Programa!$W$7:$OC$7,0),COUNTIF(Programa!$C$11:$C$1000,$C$2),7),$C6),COUNTIF(OFFSET(Programa!$V$11,0,MATCH(AE$3,Programa!$W$7:$OC$7,0),1000,7),$C6))</f>
        <v>0</v>
      </c>
      <c r="AF6" s="66">
        <f ca="1">IFERROR(COUNTIF(OFFSET(Programa!$V$11,MATCH($C$2,Programa!$C$11:$C$1000,0)-1,MATCH(AF$3,Programa!$W$7:$OC$7,0),COUNTIF(Programa!$C$11:$C$1000,$C$2),7),$C6),COUNTIF(OFFSET(Programa!$V$11,0,MATCH(AF$3,Programa!$W$7:$OC$7,0),1000,7),$C6))</f>
        <v>0</v>
      </c>
      <c r="AG6" s="66">
        <f ca="1">IFERROR(COUNTIF(OFFSET(Programa!$V$11,MATCH($C$2,Programa!$C$11:$C$1000,0)-1,MATCH(AG$3,Programa!$W$7:$OC$7,0),COUNTIF(Programa!$C$11:$C$1000,$C$2),7),$C6),COUNTIF(OFFSET(Programa!$V$11,0,MATCH(AG$3,Programa!$W$7:$OC$7,0),1000,7),$C6))</f>
        <v>0</v>
      </c>
      <c r="AH6" s="66">
        <f ca="1">IFERROR(COUNTIF(OFFSET(Programa!$V$11,MATCH($C$2,Programa!$C$11:$C$1000,0)-1,MATCH(AH$3,Programa!$W$7:$OC$7,0),COUNTIF(Programa!$C$11:$C$1000,$C$2),7),$C6),COUNTIF(OFFSET(Programa!$V$11,0,MATCH(AH$3,Programa!$W$7:$OC$7,0),1000,7),$C6))</f>
        <v>0</v>
      </c>
      <c r="AI6" s="66">
        <f ca="1">IFERROR(COUNTIF(OFFSET(Programa!$V$11,MATCH($C$2,Programa!$C$11:$C$1000,0)-1,MATCH(AI$3,Programa!$W$7:$OC$7,0),COUNTIF(Programa!$C$11:$C$1000,$C$2),7),$C6),COUNTIF(OFFSET(Programa!$V$11,0,MATCH(AI$3,Programa!$W$7:$OC$7,0),1000,7),$C6))</f>
        <v>0</v>
      </c>
      <c r="AJ6" s="66">
        <f ca="1">IFERROR(COUNTIF(OFFSET(Programa!$V$11,MATCH($C$2,Programa!$C$11:$C$1000,0)-1,MATCH(AJ$3,Programa!$W$7:$OC$7,0),COUNTIF(Programa!$C$11:$C$1000,$C$2),7),$C6),COUNTIF(OFFSET(Programa!$V$11,0,MATCH(AJ$3,Programa!$W$7:$OC$7,0),1000,7),$C6))</f>
        <v>0</v>
      </c>
      <c r="AK6" s="66">
        <f ca="1">IFERROR(COUNTIF(OFFSET(Programa!$V$11,MATCH($C$2,Programa!$C$11:$C$1000,0)-1,MATCH(AK$3,Programa!$W$7:$OC$7,0),COUNTIF(Programa!$C$11:$C$1000,$C$2),7),$C6),COUNTIF(OFFSET(Programa!$V$11,0,MATCH(AK$3,Programa!$W$7:$OC$7,0),1000,7),$C6))</f>
        <v>0</v>
      </c>
      <c r="AL6" s="66">
        <f ca="1">IFERROR(COUNTIF(OFFSET(Programa!$V$11,MATCH($C$2,Programa!$C$11:$C$1000,0)-1,MATCH(AL$3,Programa!$W$7:$OC$7,0),COUNTIF(Programa!$C$11:$C$1000,$C$2),7),$C6),COUNTIF(OFFSET(Programa!$V$11,0,MATCH(AL$3,Programa!$W$7:$OC$7,0),1000,7),$C6))</f>
        <v>0</v>
      </c>
      <c r="AM6" s="66">
        <f ca="1">IFERROR(COUNTIF(OFFSET(Programa!$V$11,MATCH($C$2,Programa!$C$11:$C$1000,0)-1,MATCH(AM$3,Programa!$W$7:$OC$7,0),COUNTIF(Programa!$C$11:$C$1000,$C$2),7),$C6),COUNTIF(OFFSET(Programa!$V$11,0,MATCH(AM$3,Programa!$W$7:$OC$7,0),1000,7),$C6))</f>
        <v>0</v>
      </c>
      <c r="AN6" s="66">
        <f ca="1">IFERROR(COUNTIF(OFFSET(Programa!$V$11,MATCH($C$2,Programa!$C$11:$C$1000,0)-1,MATCH(AN$3,Programa!$W$7:$OC$7,0),COUNTIF(Programa!$C$11:$C$1000,$C$2),7),$C6),COUNTIF(OFFSET(Programa!$V$11,0,MATCH(AN$3,Programa!$W$7:$OC$7,0),1000,7),$C6))</f>
        <v>0</v>
      </c>
      <c r="AO6" s="66">
        <f ca="1">IFERROR(COUNTIF(OFFSET(Programa!$V$11,MATCH($C$2,Programa!$C$11:$C$1000,0)-1,MATCH(AO$3,Programa!$W$7:$OC$7,0),COUNTIF(Programa!$C$11:$C$1000,$C$2),7),$C6),COUNTIF(OFFSET(Programa!$V$11,0,MATCH(AO$3,Programa!$W$7:$OC$7,0),1000,7),$C6))</f>
        <v>0</v>
      </c>
      <c r="AP6" s="66">
        <f ca="1">IFERROR(COUNTIF(OFFSET(Programa!$V$11,MATCH($C$2,Programa!$C$11:$C$1000,0)-1,MATCH(AP$3,Programa!$W$7:$OC$7,0),COUNTIF(Programa!$C$11:$C$1000,$C$2),7),$C6),COUNTIF(OFFSET(Programa!$V$11,0,MATCH(AP$3,Programa!$W$7:$OC$7,0),1000,7),$C6))</f>
        <v>0</v>
      </c>
      <c r="AQ6" s="66">
        <f ca="1">IFERROR(COUNTIF(OFFSET(Programa!$V$11,MATCH($C$2,Programa!$C$11:$C$1000,0)-1,MATCH(AQ$3,Programa!$W$7:$OC$7,0),COUNTIF(Programa!$C$11:$C$1000,$C$2),7),$C6),COUNTIF(OFFSET(Programa!$V$11,0,MATCH(AQ$3,Programa!$W$7:$OC$7,0),1000,7),$C6))</f>
        <v>0</v>
      </c>
      <c r="AR6" s="66">
        <f ca="1">IFERROR(COUNTIF(OFFSET(Programa!$V$11,MATCH($C$2,Programa!$C$11:$C$1000,0)-1,MATCH(AR$3,Programa!$W$7:$OC$7,0),COUNTIF(Programa!$C$11:$C$1000,$C$2),7),$C6),COUNTIF(OFFSET(Programa!$V$11,0,MATCH(AR$3,Programa!$W$7:$OC$7,0),1000,7),$C6))</f>
        <v>0</v>
      </c>
      <c r="AS6" s="66">
        <f ca="1">IFERROR(COUNTIF(OFFSET(Programa!$V$11,MATCH($C$2,Programa!$C$11:$C$1000,0)-1,MATCH(AS$3,Programa!$W$7:$OC$7,0),COUNTIF(Programa!$C$11:$C$1000,$C$2),7),$C6),COUNTIF(OFFSET(Programa!$V$11,0,MATCH(AS$3,Programa!$W$7:$OC$7,0),1000,7),$C6))</f>
        <v>0</v>
      </c>
      <c r="AT6" s="66">
        <f ca="1">IFERROR(COUNTIF(OFFSET(Programa!$V$11,MATCH($C$2,Programa!$C$11:$C$1000,0)-1,MATCH(AT$3,Programa!$W$7:$OC$7,0),COUNTIF(Programa!$C$11:$C$1000,$C$2),7),$C6),COUNTIF(OFFSET(Programa!$V$11,0,MATCH(AT$3,Programa!$W$7:$OC$7,0),1000,7),$C6))</f>
        <v>0</v>
      </c>
      <c r="AU6" s="66">
        <f ca="1">IFERROR(COUNTIF(OFFSET(Programa!$V$11,MATCH($C$2,Programa!$C$11:$C$1000,0)-1,MATCH(AU$3,Programa!$W$7:$OC$7,0),COUNTIF(Programa!$C$11:$C$1000,$C$2),7),$C6),COUNTIF(OFFSET(Programa!$V$11,0,MATCH(AU$3,Programa!$W$7:$OC$7,0),1000,7),$C6))</f>
        <v>0</v>
      </c>
      <c r="AV6" s="66">
        <f ca="1">IFERROR(COUNTIF(OFFSET(Programa!$V$11,MATCH($C$2,Programa!$C$11:$C$1000,0)-1,MATCH(AV$3,Programa!$W$7:$OC$7,0),COUNTIF(Programa!$C$11:$C$1000,$C$2),7),$C6),COUNTIF(OFFSET(Programa!$V$11,0,MATCH(AV$3,Programa!$W$7:$OC$7,0),1000,7),$C6))</f>
        <v>0</v>
      </c>
      <c r="AW6" s="66">
        <f ca="1">IFERROR(COUNTIF(OFFSET(Programa!$V$11,MATCH($C$2,Programa!$C$11:$C$1000,0)-1,MATCH(AW$3,Programa!$W$7:$OC$7,0),COUNTIF(Programa!$C$11:$C$1000,$C$2),7),$C6),COUNTIF(OFFSET(Programa!$V$11,0,MATCH(AW$3,Programa!$W$7:$OC$7,0),1000,7),$C6))</f>
        <v>0</v>
      </c>
      <c r="AX6" s="66">
        <f ca="1">IFERROR(COUNTIF(OFFSET(Programa!$V$11,MATCH($C$2,Programa!$C$11:$C$1000,0)-1,MATCH(AX$3,Programa!$W$7:$OC$7,0),COUNTIF(Programa!$C$11:$C$1000,$C$2),7),$C6),COUNTIF(OFFSET(Programa!$V$11,0,MATCH(AX$3,Programa!$W$7:$OC$7,0),1000,7),$C6))</f>
        <v>0</v>
      </c>
      <c r="AY6" s="66">
        <f ca="1">IFERROR(COUNTIF(OFFSET(Programa!$V$11,MATCH($C$2,Programa!$C$11:$C$1000,0)-1,MATCH(AY$3,Programa!$W$7:$OC$7,0),COUNTIF(Programa!$C$11:$C$1000,$C$2),7),$C6),COUNTIF(OFFSET(Programa!$V$11,0,MATCH(AY$3,Programa!$W$7:$OC$7,0),1000,7),$C6))</f>
        <v>0</v>
      </c>
      <c r="AZ6" s="66">
        <f ca="1">IFERROR(COUNTIF(OFFSET(Programa!$V$11,MATCH($C$2,Programa!$C$11:$C$1000,0)-1,MATCH(AZ$3,Programa!$W$7:$OC$7,0),COUNTIF(Programa!$C$11:$C$1000,$C$2),7),$C6),COUNTIF(OFFSET(Programa!$V$11,0,MATCH(AZ$3,Programa!$W$7:$OC$7,0),1000,7),$C6))</f>
        <v>0</v>
      </c>
      <c r="BA6" s="66">
        <f ca="1">IFERROR(COUNTIF(OFFSET(Programa!$V$11,MATCH($C$2,Programa!$C$11:$C$1000,0)-1,MATCH(BA$3,Programa!$W$7:$OC$7,0),COUNTIF(Programa!$C$11:$C$1000,$C$2),7),$C6),COUNTIF(OFFSET(Programa!$V$11,0,MATCH(BA$3,Programa!$W$7:$OC$7,0),1000,7),$C6))</f>
        <v>0</v>
      </c>
      <c r="BB6" s="66">
        <f ca="1">IFERROR(COUNTIF(OFFSET(Programa!$V$11,MATCH($C$2,Programa!$C$11:$C$1000,0)-1,MATCH(BB$3,Programa!$W$7:$OC$7,0),COUNTIF(Programa!$C$11:$C$1000,$C$2),7),$C6),COUNTIF(OFFSET(Programa!$V$11,0,MATCH(BB$3,Programa!$W$7:$OC$7,0),1000,7),$C6))</f>
        <v>0</v>
      </c>
      <c r="BC6" s="66">
        <f ca="1">IFERROR(COUNTIF(OFFSET(Programa!$V$11,MATCH($C$2,Programa!$C$11:$C$1000,0)-1,MATCH(BC$3,Programa!$W$7:$OC$7,0),COUNTIF(Programa!$C$11:$C$1000,$C$2),7),$C6),COUNTIF(OFFSET(Programa!$V$11,0,MATCH(BC$3,Programa!$W$7:$OC$7,0),1000,7),$C6))</f>
        <v>0</v>
      </c>
      <c r="BD6" s="66">
        <f ca="1">IFERROR(COUNTIF(OFFSET(Programa!$V$11,MATCH($C$2,Programa!$C$11:$C$1000,0)-1,MATCH(BD$3,Programa!$W$7:$OC$7,0),COUNTIF(Programa!$C$11:$C$1000,$C$2),7),$C6),COUNTIF(OFFSET(Programa!$V$11,0,MATCH(BD$3,Programa!$W$7:$OC$7,0),1000,7),$C6))</f>
        <v>0</v>
      </c>
    </row>
    <row r="8" spans="1:366" s="67" customFormat="1" ht="25.15" customHeight="1" x14ac:dyDescent="0.25">
      <c r="A8" s="2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</row>
    <row r="9" spans="1:366" s="67" customFormat="1" ht="25.15" customHeight="1" x14ac:dyDescent="0.25">
      <c r="A9" s="2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</row>
    <row r="10" spans="1:366" s="67" customFormat="1" ht="25.15" customHeight="1" x14ac:dyDescent="0.25">
      <c r="A10" s="2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</row>
    <row r="11" spans="1:366" s="67" customFormat="1" ht="25.15" customHeight="1" x14ac:dyDescent="0.25">
      <c r="A11" s="2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</row>
    <row r="12" spans="1:366" s="67" customFormat="1" ht="25.15" customHeight="1" x14ac:dyDescent="0.25">
      <c r="A12" s="2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</row>
    <row r="13" spans="1:366" s="67" customFormat="1" ht="25.15" customHeight="1" x14ac:dyDescent="0.25">
      <c r="A13" s="2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</row>
    <row r="14" spans="1:366" s="67" customFormat="1" ht="25.15" customHeight="1" x14ac:dyDescent="0.25">
      <c r="A14" s="2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</row>
    <row r="15" spans="1:366" s="67" customFormat="1" ht="25.15" customHeight="1" x14ac:dyDescent="0.25">
      <c r="A15" s="2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</row>
    <row r="16" spans="1:366" s="67" customFormat="1" ht="25.15" customHeight="1" x14ac:dyDescent="0.25">
      <c r="A16" s="2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</row>
    <row r="17" spans="1:366" s="67" customFormat="1" ht="25.15" customHeight="1" x14ac:dyDescent="0.25">
      <c r="A17" s="2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</row>
    <row r="18" spans="1:366" s="67" customFormat="1" ht="25.15" customHeight="1" x14ac:dyDescent="0.25">
      <c r="A18" s="2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</row>
    <row r="19" spans="1:366" s="67" customFormat="1" ht="25.15" customHeight="1" x14ac:dyDescent="0.25">
      <c r="A19" s="2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</row>
    <row r="20" spans="1:366" s="67" customFormat="1" ht="25.15" customHeight="1" x14ac:dyDescent="0.25">
      <c r="A20" s="2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</row>
    <row r="21" spans="1:366" s="67" customFormat="1" ht="25.15" customHeight="1" x14ac:dyDescent="0.25">
      <c r="A21" s="2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</row>
    <row r="22" spans="1:366" s="67" customFormat="1" ht="25.15" customHeight="1" x14ac:dyDescent="0.25">
      <c r="A22" s="2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</row>
    <row r="23" spans="1:366" s="67" customFormat="1" ht="25.15" customHeight="1" x14ac:dyDescent="0.25">
      <c r="A23" s="2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</row>
    <row r="24" spans="1:366" s="67" customFormat="1" ht="25.15" customHeight="1" x14ac:dyDescent="0.25">
      <c r="A24" s="2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</row>
    <row r="25" spans="1:366" s="67" customFormat="1" ht="25.15" customHeight="1" x14ac:dyDescent="0.25">
      <c r="A25" s="2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</row>
    <row r="26" spans="1:366" s="67" customFormat="1" ht="25.15" customHeight="1" x14ac:dyDescent="0.25">
      <c r="A26" s="2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</row>
    <row r="27" spans="1:366" s="67" customFormat="1" ht="25.15" customHeight="1" x14ac:dyDescent="0.25">
      <c r="A27" s="2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</row>
    <row r="28" spans="1:366" s="67" customFormat="1" ht="25.15" customHeight="1" x14ac:dyDescent="0.25">
      <c r="A28" s="2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</row>
    <row r="29" spans="1:366" s="67" customFormat="1" ht="25.15" customHeight="1" x14ac:dyDescent="0.25">
      <c r="A29" s="2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</row>
    <row r="30" spans="1:366" s="67" customFormat="1" ht="25.15" customHeight="1" x14ac:dyDescent="0.25">
      <c r="A30" s="2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</row>
    <row r="31" spans="1:366" s="67" customFormat="1" ht="25.15" customHeight="1" x14ac:dyDescent="0.25">
      <c r="A31" s="2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</row>
    <row r="32" spans="1:366" s="67" customFormat="1" ht="25.15" customHeight="1" x14ac:dyDescent="0.25">
      <c r="A32" s="2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</row>
    <row r="33" spans="1:366" s="67" customFormat="1" ht="25.15" customHeight="1" x14ac:dyDescent="0.25">
      <c r="A33" s="2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</row>
    <row r="34" spans="1:366" s="67" customFormat="1" ht="25.15" customHeight="1" x14ac:dyDescent="0.25">
      <c r="A34" s="2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</row>
    <row r="35" spans="1:366" s="67" customFormat="1" ht="25.15" customHeight="1" x14ac:dyDescent="0.25">
      <c r="A35" s="2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</row>
    <row r="36" spans="1:366" s="67" customFormat="1" ht="25.15" customHeight="1" x14ac:dyDescent="0.25">
      <c r="A36" s="2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</row>
    <row r="37" spans="1:366" s="67" customFormat="1" ht="25.15" customHeight="1" x14ac:dyDescent="0.25">
      <c r="A37" s="2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</row>
    <row r="38" spans="1:366" s="67" customFormat="1" ht="25.15" customHeight="1" x14ac:dyDescent="0.25">
      <c r="A38" s="2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</row>
    <row r="39" spans="1:366" s="67" customFormat="1" ht="25.15" customHeight="1" x14ac:dyDescent="0.25">
      <c r="A39" s="2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</row>
    <row r="40" spans="1:366" s="67" customFormat="1" ht="25.15" customHeight="1" x14ac:dyDescent="0.25">
      <c r="A40" s="2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</row>
    <row r="41" spans="1:366" s="67" customFormat="1" ht="25.15" customHeight="1" x14ac:dyDescent="0.25">
      <c r="A41" s="2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</row>
  </sheetData>
  <sheetProtection formatCells="0" insertRows="0" deleteRows="0" selectLockedCells="1"/>
  <mergeCells count="2">
    <mergeCell ref="B3:C3"/>
    <mergeCell ref="B4:B6"/>
  </mergeCells>
  <conditionalFormatting sqref="D3:BD6">
    <cfRule type="expression" dxfId="0" priority="2">
      <formula>#REF!&lt;&gt;""</formula>
    </cfRule>
  </conditionalFormatting>
  <pageMargins left="0.25" right="0.25" top="0.5" bottom="0.5" header="0.5" footer="0.25"/>
  <pageSetup scale="4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Maquinaria</vt:lpstr>
      <vt:lpstr>Programa</vt:lpstr>
      <vt:lpstr>Informe</vt:lpstr>
      <vt:lpstr>Velocimetros</vt:lpstr>
      <vt:lpstr>Calculos Semana</vt:lpstr>
      <vt:lpstr>Responsable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Gantt Chart Template</dc:title>
  <dc:creator>Armando Peña</dc:creator>
  <dc:description>(c) 2006-2018 Vertex42 LLC. All Rights Reserved.</dc:description>
  <cp:lastModifiedBy>Rankorner Rankorner</cp:lastModifiedBy>
  <cp:lastPrinted>2018-02-12T20:25:38Z</cp:lastPrinted>
  <dcterms:created xsi:type="dcterms:W3CDTF">2010-06-09T16:05:03Z</dcterms:created>
  <dcterms:modified xsi:type="dcterms:W3CDTF">2025-09-05T15:10:54Z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3.1.1</vt:lpwstr>
  </property>
  <property fmtid="{D5CDD505-2E9C-101B-9397-08002B2CF9AE}" pid="4" name="Source">
    <vt:lpwstr>https://www.vertex42.com/ExcelTemplates/excel-gantt-chart.html</vt:lpwstr>
  </property>
</Properties>
</file>